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charts/chart2.xml" ContentType="application/vnd.openxmlformats-officedocument.drawingml.char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20" windowWidth="19035" windowHeight="11760"/>
  </bookViews>
  <sheets>
    <sheet name="Sheet1" sheetId="1" r:id="rId1"/>
  </sheets>
  <definedNames>
    <definedName name="_xlnm.Print_Area" localSheetId="0">Sheet1!$A$1:$M$48</definedName>
  </definedNames>
  <calcPr calcId="125725" concurrentCalc="0"/>
</workbook>
</file>

<file path=xl/calcChain.xml><?xml version="1.0" encoding="utf-8"?>
<calcChain xmlns="http://schemas.openxmlformats.org/spreadsheetml/2006/main">
  <c r="A100" i="1"/>
  <c r="A101"/>
  <c r="A102"/>
  <c r="A103"/>
  <c r="A104"/>
  <c r="A105"/>
  <c r="A99"/>
  <c r="F99"/>
  <c r="H105"/>
  <c r="H104"/>
  <c r="H103"/>
  <c r="H102"/>
  <c r="H101"/>
  <c r="H100"/>
  <c r="H99"/>
  <c r="F105"/>
  <c r="F104"/>
  <c r="F103"/>
  <c r="F102"/>
  <c r="F101"/>
  <c r="F100"/>
  <c r="D100"/>
  <c r="D101"/>
  <c r="D102"/>
  <c r="D103"/>
  <c r="D104"/>
  <c r="D105"/>
  <c r="D99"/>
  <c r="B100"/>
  <c r="B101"/>
  <c r="B102"/>
  <c r="B103"/>
  <c r="B104"/>
  <c r="B105"/>
  <c r="B99"/>
  <c r="I101"/>
  <c r="E104"/>
  <c r="K101"/>
  <c r="E105"/>
  <c r="E103"/>
  <c r="I102"/>
  <c r="I100"/>
  <c r="G99"/>
  <c r="J99"/>
  <c r="E102"/>
  <c r="I99"/>
  <c r="G102"/>
  <c r="G101"/>
  <c r="J101"/>
  <c r="K100"/>
  <c r="E101"/>
  <c r="J103"/>
  <c r="I105"/>
  <c r="K105"/>
  <c r="J105"/>
  <c r="E99"/>
  <c r="G105"/>
  <c r="I103"/>
  <c r="G103"/>
  <c r="G100"/>
  <c r="E100"/>
  <c r="K104"/>
  <c r="G104"/>
  <c r="I104"/>
  <c r="J100"/>
  <c r="J104"/>
  <c r="K99"/>
  <c r="L99"/>
  <c r="K103"/>
  <c r="K102"/>
  <c r="J102"/>
  <c r="L101"/>
  <c r="L104"/>
  <c r="L100"/>
  <c r="L103"/>
  <c r="L105"/>
  <c r="L102"/>
  <c r="G106"/>
  <c r="I11"/>
  <c r="E106"/>
  <c r="F11"/>
  <c r="I106"/>
  <c r="L11"/>
  <c r="E10"/>
</calcChain>
</file>

<file path=xl/sharedStrings.xml><?xml version="1.0" encoding="utf-8"?>
<sst xmlns="http://schemas.openxmlformats.org/spreadsheetml/2006/main" count="81" uniqueCount="47">
  <si>
    <t>Capex</t>
  </si>
  <si>
    <t>Opex</t>
  </si>
  <si>
    <t>Ecology</t>
  </si>
  <si>
    <t>Heritage</t>
  </si>
  <si>
    <t>Pollution</t>
  </si>
  <si>
    <t>Option 1</t>
  </si>
  <si>
    <t>Comments</t>
  </si>
  <si>
    <t>Option 2</t>
  </si>
  <si>
    <t>Option 3</t>
  </si>
  <si>
    <t>1. Significant difference</t>
  </si>
  <si>
    <t>2. Large difference</t>
  </si>
  <si>
    <t>3. Moderate difference</t>
  </si>
  <si>
    <t>4. Minor difference</t>
  </si>
  <si>
    <t>5. Negligible difference</t>
  </si>
  <si>
    <t>1. Best option</t>
  </si>
  <si>
    <t>10. Worst option</t>
  </si>
  <si>
    <t>Checking for max and min</t>
  </si>
  <si>
    <t>Criteria</t>
  </si>
  <si>
    <t>Difference between best option and worst option</t>
  </si>
  <si>
    <t>Community - construction</t>
  </si>
  <si>
    <t>Community - ongoing</t>
  </si>
  <si>
    <t>Largely residential</t>
  </si>
  <si>
    <t>Bushland adjacent to a wetland</t>
  </si>
  <si>
    <t>PT located ~23m from the wetland</t>
  </si>
  <si>
    <t>PT is in a grassed paddock ~85m from the nearest drain</t>
  </si>
  <si>
    <t>Some residential/rural</t>
  </si>
  <si>
    <t>Least cost option</t>
  </si>
  <si>
    <t>Extra route length ~$150k</t>
  </si>
  <si>
    <t>Extra route length ~$200k</t>
  </si>
  <si>
    <t>Most vegetation management required ~150m</t>
  </si>
  <si>
    <t>No vegetation management required</t>
  </si>
  <si>
    <t>~100m vegetation management required</t>
  </si>
  <si>
    <t>No impact on vegetation</t>
  </si>
  <si>
    <t>Access track required through bushland ~15m</t>
  </si>
  <si>
    <t>EEC likely to be affected, no significant clearing required</t>
  </si>
  <si>
    <t>No heritage impacts</t>
  </si>
  <si>
    <t>PT located &gt;40m from waterways and &gt;5m from drain</t>
  </si>
  <si>
    <t>Passes no houses</t>
  </si>
  <si>
    <t>Passes 3 houses</t>
  </si>
  <si>
    <t>No disruption to residents</t>
  </si>
  <si>
    <t xml:space="preserve">Minor disruptions to pedestrians and driveway access. </t>
  </si>
  <si>
    <r>
      <t xml:space="preserve">Relative Score (1-10)
</t>
    </r>
    <r>
      <rPr>
        <sz val="8"/>
        <color theme="1"/>
        <rFont val="Calibri"/>
        <family val="2"/>
        <scheme val="minor"/>
      </rPr>
      <t>1 - most preferred option
10 - least preferred option</t>
    </r>
  </si>
  <si>
    <t>EGN 424: Option Analysis Calculator</t>
  </si>
  <si>
    <t>#15 Smith Street is State Heritage listed. No direct impacts involved, overhead line will be placed on the opposite side of the street</t>
  </si>
  <si>
    <t>Requires a street closure and 1 night of night works. However, impacts short term.</t>
  </si>
  <si>
    <t>Passes 25 houses and a school</t>
  </si>
  <si>
    <t>Version 2 - 9 May 2014</t>
  </si>
</sst>
</file>

<file path=xl/styles.xml><?xml version="1.0" encoding="utf-8"?>
<styleSheet xmlns="http://schemas.openxmlformats.org/spreadsheetml/2006/main">
  <fonts count="11">
    <font>
      <sz val="11"/>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
      <b/>
      <sz val="12"/>
      <color theme="1"/>
      <name val="Calibri"/>
      <family val="2"/>
      <scheme val="minor"/>
    </font>
    <font>
      <b/>
      <sz val="16"/>
      <color theme="1"/>
      <name val="Calibri"/>
      <family val="2"/>
      <scheme val="minor"/>
    </font>
    <font>
      <b/>
      <sz val="16"/>
      <color rgb="FFFF0000"/>
      <name val="Calibri"/>
      <family val="2"/>
      <scheme val="minor"/>
    </font>
    <font>
      <sz val="8"/>
      <color theme="1"/>
      <name val="Calibri"/>
      <family val="2"/>
      <scheme val="minor"/>
    </font>
    <font>
      <i/>
      <sz val="11"/>
      <color theme="1"/>
      <name val="Calibri"/>
      <family val="2"/>
      <scheme val="minor"/>
    </font>
    <font>
      <b/>
      <sz val="26"/>
      <color theme="0"/>
      <name val="Arial"/>
      <family val="2"/>
    </font>
    <font>
      <b/>
      <sz val="11"/>
      <color theme="0"/>
      <name val="Arial"/>
      <family val="2"/>
    </font>
  </fonts>
  <fills count="4">
    <fill>
      <patternFill patternType="none"/>
    </fill>
    <fill>
      <patternFill patternType="gray125"/>
    </fill>
    <fill>
      <patternFill patternType="solid">
        <fgColor theme="3" tint="-0.499984740745262"/>
        <bgColor indexed="64"/>
      </patternFill>
    </fill>
    <fill>
      <patternFill patternType="solid">
        <fgColor theme="4" tint="0.79998168889431442"/>
        <bgColor indexed="64"/>
      </patternFill>
    </fill>
  </fills>
  <borders count="15">
    <border>
      <left/>
      <right/>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46">
    <xf numFmtId="0" fontId="0" fillId="0" borderId="0" xfId="0"/>
    <xf numFmtId="0" fontId="0" fillId="0" borderId="2" xfId="0" applyBorder="1" applyAlignment="1">
      <alignment wrapText="1"/>
    </xf>
    <xf numFmtId="0" fontId="2" fillId="0" borderId="0" xfId="0" applyFont="1"/>
    <xf numFmtId="0" fontId="5" fillId="0" borderId="0" xfId="0" applyFont="1" applyAlignment="1">
      <alignment horizontal="left"/>
    </xf>
    <xf numFmtId="0" fontId="2" fillId="0" borderId="0" xfId="0" applyFont="1" applyAlignment="1">
      <alignment horizontal="center" vertical="top"/>
    </xf>
    <xf numFmtId="0" fontId="8" fillId="0" borderId="0" xfId="0" applyFont="1"/>
    <xf numFmtId="0" fontId="0" fillId="0" borderId="0" xfId="0" applyAlignment="1">
      <alignment vertical="top" wrapText="1"/>
    </xf>
    <xf numFmtId="0" fontId="5" fillId="0" borderId="12" xfId="0" applyFont="1" applyBorder="1" applyAlignment="1">
      <alignment horizontal="left"/>
    </xf>
    <xf numFmtId="0" fontId="9" fillId="2" borderId="0" xfId="0" applyFont="1" applyFill="1"/>
    <xf numFmtId="0" fontId="9" fillId="2" borderId="0" xfId="0" applyFont="1" applyFill="1" applyAlignment="1">
      <alignment horizontal="left" vertical="center"/>
    </xf>
    <xf numFmtId="0" fontId="10" fillId="2" borderId="0" xfId="0" applyFont="1" applyFill="1"/>
    <xf numFmtId="0" fontId="0" fillId="2" borderId="0" xfId="0" applyFill="1"/>
    <xf numFmtId="0" fontId="0" fillId="3" borderId="0" xfId="0" applyFill="1"/>
    <xf numFmtId="0" fontId="3" fillId="3" borderId="0" xfId="0" applyFont="1" applyFill="1"/>
    <xf numFmtId="0" fontId="5" fillId="3" borderId="0" xfId="0" applyFont="1" applyFill="1" applyAlignment="1">
      <alignment horizontal="left"/>
    </xf>
    <xf numFmtId="0" fontId="7" fillId="3" borderId="0" xfId="0" applyFont="1" applyFill="1" applyBorder="1" applyAlignment="1">
      <alignment horizontal="left" vertical="top" wrapText="1"/>
    </xf>
    <xf numFmtId="0" fontId="7" fillId="3" borderId="11" xfId="0" applyFont="1" applyFill="1" applyBorder="1" applyAlignment="1">
      <alignment horizontal="left" vertical="top" wrapText="1"/>
    </xf>
    <xf numFmtId="0" fontId="5" fillId="3" borderId="0" xfId="0" applyFont="1" applyFill="1" applyBorder="1" applyAlignment="1">
      <alignment horizontal="left"/>
    </xf>
    <xf numFmtId="0" fontId="6" fillId="3" borderId="0" xfId="0" applyFont="1" applyFill="1" applyBorder="1" applyAlignment="1">
      <alignment horizontal="left"/>
    </xf>
    <xf numFmtId="0" fontId="2" fillId="3" borderId="0" xfId="0" applyFont="1" applyFill="1" applyBorder="1" applyAlignment="1">
      <alignment horizontal="center" vertical="top" wrapText="1"/>
    </xf>
    <xf numFmtId="0" fontId="7" fillId="3" borderId="0" xfId="0" applyFont="1" applyFill="1" applyBorder="1" applyAlignment="1">
      <alignment vertical="top" wrapText="1"/>
    </xf>
    <xf numFmtId="0" fontId="0" fillId="3" borderId="0" xfId="0" applyFill="1" applyBorder="1"/>
    <xf numFmtId="0" fontId="6" fillId="0" borderId="1" xfId="0" applyFont="1" applyFill="1" applyBorder="1" applyAlignment="1">
      <alignment horizontal="left"/>
    </xf>
    <xf numFmtId="0" fontId="7" fillId="0" borderId="4" xfId="0" applyFont="1" applyFill="1" applyBorder="1" applyAlignment="1">
      <alignment vertical="top" wrapText="1"/>
    </xf>
    <xf numFmtId="0" fontId="7" fillId="0" borderId="7" xfId="0" applyFont="1" applyFill="1" applyBorder="1" applyAlignment="1">
      <alignment vertical="top" wrapText="1"/>
    </xf>
    <xf numFmtId="0" fontId="2" fillId="0" borderId="10" xfId="0" applyFont="1" applyFill="1" applyBorder="1" applyAlignment="1">
      <alignment horizontal="center" vertical="top"/>
    </xf>
    <xf numFmtId="0" fontId="2" fillId="0" borderId="14" xfId="0" applyFont="1" applyFill="1" applyBorder="1" applyAlignment="1">
      <alignment horizontal="center" vertical="top" wrapText="1"/>
    </xf>
    <xf numFmtId="0" fontId="0" fillId="0" borderId="13" xfId="0" applyFill="1" applyBorder="1" applyAlignment="1">
      <alignment vertical="top" wrapText="1"/>
    </xf>
    <xf numFmtId="9" fontId="0" fillId="0" borderId="9" xfId="1" applyFont="1" applyFill="1" applyBorder="1" applyAlignment="1">
      <alignment vertical="top" wrapText="1"/>
    </xf>
    <xf numFmtId="0" fontId="0" fillId="0" borderId="4" xfId="0" applyFill="1" applyBorder="1" applyAlignment="1">
      <alignment vertical="top" wrapText="1"/>
    </xf>
    <xf numFmtId="9" fontId="0" fillId="0" borderId="7" xfId="1" applyFont="1" applyFill="1" applyBorder="1" applyAlignment="1">
      <alignment vertical="top" wrapText="1"/>
    </xf>
    <xf numFmtId="0" fontId="0" fillId="0" borderId="5" xfId="0" applyFill="1" applyBorder="1" applyAlignment="1">
      <alignment vertical="top" wrapText="1"/>
    </xf>
    <xf numFmtId="9" fontId="0" fillId="0" borderId="8" xfId="1" applyFont="1" applyFill="1" applyBorder="1" applyAlignment="1">
      <alignment vertical="top" wrapText="1"/>
    </xf>
    <xf numFmtId="0" fontId="4" fillId="0" borderId="4" xfId="0" applyFont="1" applyFill="1" applyBorder="1" applyAlignment="1">
      <alignment horizontal="center" vertical="top" wrapText="1"/>
    </xf>
    <xf numFmtId="0" fontId="4" fillId="0" borderId="5" xfId="0" applyFont="1" applyFill="1" applyBorder="1" applyAlignment="1">
      <alignment horizontal="center" vertical="top" wrapText="1"/>
    </xf>
    <xf numFmtId="0" fontId="7" fillId="0" borderId="5" xfId="0" applyFont="1" applyFill="1" applyBorder="1" applyAlignment="1">
      <alignment vertical="top" wrapText="1"/>
    </xf>
    <xf numFmtId="0" fontId="7" fillId="0" borderId="8" xfId="0" applyFont="1" applyFill="1" applyBorder="1" applyAlignment="1">
      <alignment vertical="top" wrapText="1"/>
    </xf>
    <xf numFmtId="0" fontId="5" fillId="0" borderId="10" xfId="0" applyFont="1" applyFill="1" applyBorder="1" applyAlignment="1">
      <alignment horizontal="left"/>
    </xf>
    <xf numFmtId="0" fontId="2" fillId="0" borderId="3" xfId="0" applyFont="1" applyFill="1" applyBorder="1" applyAlignment="1">
      <alignment horizontal="center" vertical="top" wrapText="1"/>
    </xf>
    <xf numFmtId="0" fontId="2" fillId="0" borderId="6" xfId="0" applyFont="1" applyFill="1" applyBorder="1" applyAlignment="1">
      <alignment horizontal="center" vertical="top" wrapText="1"/>
    </xf>
    <xf numFmtId="0" fontId="2" fillId="3" borderId="0" xfId="0" applyFont="1" applyFill="1"/>
    <xf numFmtId="0" fontId="2" fillId="3" borderId="0" xfId="0" applyFont="1" applyFill="1" applyAlignment="1">
      <alignment horizontal="center" vertical="top"/>
    </xf>
    <xf numFmtId="0" fontId="0" fillId="3" borderId="0" xfId="0" applyFill="1" applyAlignment="1">
      <alignment vertical="top" wrapText="1"/>
    </xf>
    <xf numFmtId="0" fontId="2" fillId="0" borderId="0" xfId="0" applyFont="1" applyFill="1"/>
    <xf numFmtId="0" fontId="2" fillId="2" borderId="0" xfId="0" applyFont="1" applyFill="1"/>
    <xf numFmtId="0" fontId="7" fillId="0" borderId="12" xfId="0" applyFont="1" applyBorder="1" applyAlignment="1">
      <alignment horizontal="left" vertical="top" wrapText="1"/>
    </xf>
  </cellXfs>
  <cellStyles count="2">
    <cellStyle name="Normal" xfId="0" builtinId="0"/>
    <cellStyle name="Percent" xfId="1" builtinId="5"/>
  </cellStyles>
  <dxfs count="2">
    <dxf>
      <font>
        <condense val="0"/>
        <extend val="0"/>
        <color rgb="FF006100"/>
      </font>
      <fill>
        <patternFill>
          <bgColor rgb="FF6BF983"/>
        </patternFill>
      </fill>
    </dxf>
    <dxf>
      <font>
        <condense val="0"/>
        <extend val="0"/>
        <color rgb="FF9C0006"/>
      </font>
      <fill>
        <patternFill>
          <bgColor rgb="FFFFC7CE"/>
        </patternFill>
      </fill>
    </dxf>
  </dxfs>
  <tableStyles count="0" defaultTableStyle="TableStyleMedium9" defaultPivotStyle="PivotStyleLight16"/>
  <colors>
    <mruColors>
      <color rgb="FF6BF983"/>
      <color rgb="FFAFFFD3"/>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en-AU"/>
  <c:chart>
    <c:plotArea>
      <c:layout/>
      <c:barChart>
        <c:barDir val="col"/>
        <c:grouping val="stacked"/>
        <c:ser>
          <c:idx val="0"/>
          <c:order val="0"/>
          <c:tx>
            <c:strRef>
              <c:f>Sheet1!$E$98</c:f>
              <c:strCache>
                <c:ptCount val="1"/>
                <c:pt idx="0">
                  <c:v>Option 1</c:v>
                </c:pt>
              </c:strCache>
            </c:strRef>
          </c:tx>
          <c:cat>
            <c:strRef>
              <c:f>Sheet1!$A$99:$A$105</c:f>
              <c:strCache>
                <c:ptCount val="7"/>
                <c:pt idx="0">
                  <c:v>Capex</c:v>
                </c:pt>
                <c:pt idx="1">
                  <c:v>Opex</c:v>
                </c:pt>
                <c:pt idx="2">
                  <c:v>Ecology</c:v>
                </c:pt>
                <c:pt idx="3">
                  <c:v>Heritage</c:v>
                </c:pt>
                <c:pt idx="4">
                  <c:v>Pollution</c:v>
                </c:pt>
                <c:pt idx="5">
                  <c:v>Community - construction</c:v>
                </c:pt>
                <c:pt idx="6">
                  <c:v>Community - ongoing</c:v>
                </c:pt>
              </c:strCache>
            </c:strRef>
          </c:cat>
          <c:val>
            <c:numRef>
              <c:f>Sheet1!$E$99:$E$105</c:f>
              <c:numCache>
                <c:formatCode>General</c:formatCode>
                <c:ptCount val="7"/>
                <c:pt idx="0">
                  <c:v>0.5</c:v>
                </c:pt>
                <c:pt idx="1">
                  <c:v>0.25</c:v>
                </c:pt>
                <c:pt idx="2">
                  <c:v>0.75</c:v>
                </c:pt>
                <c:pt idx="3">
                  <c:v>0.5</c:v>
                </c:pt>
                <c:pt idx="4">
                  <c:v>0.15000000000000002</c:v>
                </c:pt>
                <c:pt idx="5">
                  <c:v>2.5</c:v>
                </c:pt>
                <c:pt idx="6">
                  <c:v>10</c:v>
                </c:pt>
              </c:numCache>
            </c:numRef>
          </c:val>
        </c:ser>
        <c:ser>
          <c:idx val="1"/>
          <c:order val="1"/>
          <c:tx>
            <c:strRef>
              <c:f>Sheet1!$G$98</c:f>
              <c:strCache>
                <c:ptCount val="1"/>
                <c:pt idx="0">
                  <c:v>Option 2</c:v>
                </c:pt>
              </c:strCache>
            </c:strRef>
          </c:tx>
          <c:cat>
            <c:strRef>
              <c:f>Sheet1!$A$99:$A$105</c:f>
              <c:strCache>
                <c:ptCount val="7"/>
                <c:pt idx="0">
                  <c:v>Capex</c:v>
                </c:pt>
                <c:pt idx="1">
                  <c:v>Opex</c:v>
                </c:pt>
                <c:pt idx="2">
                  <c:v>Ecology</c:v>
                </c:pt>
                <c:pt idx="3">
                  <c:v>Heritage</c:v>
                </c:pt>
                <c:pt idx="4">
                  <c:v>Pollution</c:v>
                </c:pt>
                <c:pt idx="5">
                  <c:v>Community - construction</c:v>
                </c:pt>
                <c:pt idx="6">
                  <c:v>Community - ongoing</c:v>
                </c:pt>
              </c:strCache>
            </c:strRef>
          </c:cat>
          <c:val>
            <c:numRef>
              <c:f>Sheet1!$G$99:$G$105</c:f>
              <c:numCache>
                <c:formatCode>General</c:formatCode>
                <c:ptCount val="7"/>
                <c:pt idx="0">
                  <c:v>4</c:v>
                </c:pt>
                <c:pt idx="1">
                  <c:v>2.5</c:v>
                </c:pt>
                <c:pt idx="2">
                  <c:v>7.5</c:v>
                </c:pt>
                <c:pt idx="3">
                  <c:v>0.05</c:v>
                </c:pt>
                <c:pt idx="4">
                  <c:v>0.5</c:v>
                </c:pt>
                <c:pt idx="5">
                  <c:v>0.25</c:v>
                </c:pt>
                <c:pt idx="6">
                  <c:v>1</c:v>
                </c:pt>
              </c:numCache>
            </c:numRef>
          </c:val>
        </c:ser>
        <c:ser>
          <c:idx val="2"/>
          <c:order val="2"/>
          <c:tx>
            <c:strRef>
              <c:f>Sheet1!$I$98</c:f>
              <c:strCache>
                <c:ptCount val="1"/>
                <c:pt idx="0">
                  <c:v>Option 3</c:v>
                </c:pt>
              </c:strCache>
            </c:strRef>
          </c:tx>
          <c:cat>
            <c:strRef>
              <c:f>Sheet1!$A$99:$A$105</c:f>
              <c:strCache>
                <c:ptCount val="7"/>
                <c:pt idx="0">
                  <c:v>Capex</c:v>
                </c:pt>
                <c:pt idx="1">
                  <c:v>Opex</c:v>
                </c:pt>
                <c:pt idx="2">
                  <c:v>Ecology</c:v>
                </c:pt>
                <c:pt idx="3">
                  <c:v>Heritage</c:v>
                </c:pt>
                <c:pt idx="4">
                  <c:v>Pollution</c:v>
                </c:pt>
                <c:pt idx="5">
                  <c:v>Community - construction</c:v>
                </c:pt>
                <c:pt idx="6">
                  <c:v>Community - ongoing</c:v>
                </c:pt>
              </c:strCache>
            </c:strRef>
          </c:cat>
          <c:val>
            <c:numRef>
              <c:f>Sheet1!$I$99:$I$105</c:f>
              <c:numCache>
                <c:formatCode>General</c:formatCode>
                <c:ptCount val="7"/>
                <c:pt idx="0">
                  <c:v>5</c:v>
                </c:pt>
                <c:pt idx="1">
                  <c:v>1.5</c:v>
                </c:pt>
                <c:pt idx="2">
                  <c:v>6.75</c:v>
                </c:pt>
                <c:pt idx="3">
                  <c:v>0.05</c:v>
                </c:pt>
                <c:pt idx="4">
                  <c:v>0.05</c:v>
                </c:pt>
                <c:pt idx="5">
                  <c:v>0.75</c:v>
                </c:pt>
                <c:pt idx="6">
                  <c:v>2</c:v>
                </c:pt>
              </c:numCache>
            </c:numRef>
          </c:val>
        </c:ser>
        <c:overlap val="100"/>
        <c:axId val="140224384"/>
        <c:axId val="140225920"/>
      </c:barChart>
      <c:catAx>
        <c:axId val="140224384"/>
        <c:scaling>
          <c:orientation val="minMax"/>
        </c:scaling>
        <c:axPos val="b"/>
        <c:tickLblPos val="nextTo"/>
        <c:crossAx val="140225920"/>
        <c:crosses val="autoZero"/>
        <c:auto val="1"/>
        <c:lblAlgn val="ctr"/>
        <c:lblOffset val="100"/>
      </c:catAx>
      <c:valAx>
        <c:axId val="140225920"/>
        <c:scaling>
          <c:orientation val="minMax"/>
        </c:scaling>
        <c:axPos val="l"/>
        <c:majorGridlines/>
        <c:numFmt formatCode="General" sourceLinked="1"/>
        <c:tickLblPos val="nextTo"/>
        <c:crossAx val="140224384"/>
        <c:crosses val="autoZero"/>
        <c:crossBetween val="between"/>
      </c:valAx>
    </c:plotArea>
    <c:legend>
      <c:legendPos val="r"/>
      <c:layout/>
    </c:legend>
    <c:plotVisOnly val="1"/>
  </c:chart>
  <c:printSettings>
    <c:headerFooter/>
    <c:pageMargins b="0.75000000000000089" l="0.70000000000000062" r="0.70000000000000062" t="0.750000000000000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AU"/>
  <c:chart>
    <c:plotArea>
      <c:layout/>
      <c:barChart>
        <c:barDir val="col"/>
        <c:grouping val="stacked"/>
        <c:ser>
          <c:idx val="0"/>
          <c:order val="0"/>
          <c:tx>
            <c:strRef>
              <c:f>Sheet1!$A$99</c:f>
              <c:strCache>
                <c:ptCount val="1"/>
                <c:pt idx="0">
                  <c:v>Capex</c:v>
                </c:pt>
              </c:strCache>
            </c:strRef>
          </c:tx>
          <c:cat>
            <c:strRef>
              <c:f>(Sheet1!$E$98,Sheet1!$G$98,Sheet1!$I$98)</c:f>
              <c:strCache>
                <c:ptCount val="3"/>
                <c:pt idx="0">
                  <c:v>Option 1</c:v>
                </c:pt>
                <c:pt idx="1">
                  <c:v>Option 2</c:v>
                </c:pt>
                <c:pt idx="2">
                  <c:v>Option 3</c:v>
                </c:pt>
              </c:strCache>
            </c:strRef>
          </c:cat>
          <c:val>
            <c:numRef>
              <c:f>(Sheet1!$E$99,Sheet1!$G$99,Sheet1!$I$99)</c:f>
              <c:numCache>
                <c:formatCode>General</c:formatCode>
                <c:ptCount val="3"/>
                <c:pt idx="0">
                  <c:v>0.5</c:v>
                </c:pt>
                <c:pt idx="1">
                  <c:v>4</c:v>
                </c:pt>
                <c:pt idx="2">
                  <c:v>5</c:v>
                </c:pt>
              </c:numCache>
            </c:numRef>
          </c:val>
        </c:ser>
        <c:ser>
          <c:idx val="1"/>
          <c:order val="1"/>
          <c:tx>
            <c:strRef>
              <c:f>Sheet1!$A$100</c:f>
              <c:strCache>
                <c:ptCount val="1"/>
                <c:pt idx="0">
                  <c:v>Opex</c:v>
                </c:pt>
              </c:strCache>
            </c:strRef>
          </c:tx>
          <c:cat>
            <c:strRef>
              <c:f>(Sheet1!$E$98,Sheet1!$G$98,Sheet1!$I$98)</c:f>
              <c:strCache>
                <c:ptCount val="3"/>
                <c:pt idx="0">
                  <c:v>Option 1</c:v>
                </c:pt>
                <c:pt idx="1">
                  <c:v>Option 2</c:v>
                </c:pt>
                <c:pt idx="2">
                  <c:v>Option 3</c:v>
                </c:pt>
              </c:strCache>
            </c:strRef>
          </c:cat>
          <c:val>
            <c:numRef>
              <c:f>(Sheet1!$E$100,Sheet1!$G$100,Sheet1!$I$100)</c:f>
              <c:numCache>
                <c:formatCode>General</c:formatCode>
                <c:ptCount val="3"/>
                <c:pt idx="0">
                  <c:v>0.25</c:v>
                </c:pt>
                <c:pt idx="1">
                  <c:v>2.5</c:v>
                </c:pt>
                <c:pt idx="2">
                  <c:v>1.5</c:v>
                </c:pt>
              </c:numCache>
            </c:numRef>
          </c:val>
        </c:ser>
        <c:ser>
          <c:idx val="2"/>
          <c:order val="2"/>
          <c:tx>
            <c:strRef>
              <c:f>Sheet1!$A$101</c:f>
              <c:strCache>
                <c:ptCount val="1"/>
                <c:pt idx="0">
                  <c:v>Ecology</c:v>
                </c:pt>
              </c:strCache>
            </c:strRef>
          </c:tx>
          <c:cat>
            <c:strRef>
              <c:f>(Sheet1!$E$98,Sheet1!$G$98,Sheet1!$I$98)</c:f>
              <c:strCache>
                <c:ptCount val="3"/>
                <c:pt idx="0">
                  <c:v>Option 1</c:v>
                </c:pt>
                <c:pt idx="1">
                  <c:v>Option 2</c:v>
                </c:pt>
                <c:pt idx="2">
                  <c:v>Option 3</c:v>
                </c:pt>
              </c:strCache>
            </c:strRef>
          </c:cat>
          <c:val>
            <c:numRef>
              <c:f>(Sheet1!$E$101,Sheet1!$G$101,Sheet1!$I$101)</c:f>
              <c:numCache>
                <c:formatCode>General</c:formatCode>
                <c:ptCount val="3"/>
                <c:pt idx="0">
                  <c:v>0.75</c:v>
                </c:pt>
                <c:pt idx="1">
                  <c:v>7.5</c:v>
                </c:pt>
                <c:pt idx="2">
                  <c:v>6.75</c:v>
                </c:pt>
              </c:numCache>
            </c:numRef>
          </c:val>
        </c:ser>
        <c:ser>
          <c:idx val="3"/>
          <c:order val="3"/>
          <c:tx>
            <c:strRef>
              <c:f>Sheet1!$A$102</c:f>
              <c:strCache>
                <c:ptCount val="1"/>
                <c:pt idx="0">
                  <c:v>Heritage</c:v>
                </c:pt>
              </c:strCache>
            </c:strRef>
          </c:tx>
          <c:cat>
            <c:strRef>
              <c:f>(Sheet1!$E$98,Sheet1!$G$98,Sheet1!$I$98)</c:f>
              <c:strCache>
                <c:ptCount val="3"/>
                <c:pt idx="0">
                  <c:v>Option 1</c:v>
                </c:pt>
                <c:pt idx="1">
                  <c:v>Option 2</c:v>
                </c:pt>
                <c:pt idx="2">
                  <c:v>Option 3</c:v>
                </c:pt>
              </c:strCache>
            </c:strRef>
          </c:cat>
          <c:val>
            <c:numRef>
              <c:f>(Sheet1!$E$102,Sheet1!$G$102,Sheet1!$I$102)</c:f>
              <c:numCache>
                <c:formatCode>General</c:formatCode>
                <c:ptCount val="3"/>
                <c:pt idx="0">
                  <c:v>0.5</c:v>
                </c:pt>
                <c:pt idx="1">
                  <c:v>0.05</c:v>
                </c:pt>
                <c:pt idx="2">
                  <c:v>0.05</c:v>
                </c:pt>
              </c:numCache>
            </c:numRef>
          </c:val>
        </c:ser>
        <c:ser>
          <c:idx val="4"/>
          <c:order val="4"/>
          <c:tx>
            <c:strRef>
              <c:f>Sheet1!$A$103</c:f>
              <c:strCache>
                <c:ptCount val="1"/>
                <c:pt idx="0">
                  <c:v>Pollution</c:v>
                </c:pt>
              </c:strCache>
            </c:strRef>
          </c:tx>
          <c:cat>
            <c:strRef>
              <c:f>(Sheet1!$E$98,Sheet1!$G$98,Sheet1!$I$98)</c:f>
              <c:strCache>
                <c:ptCount val="3"/>
                <c:pt idx="0">
                  <c:v>Option 1</c:v>
                </c:pt>
                <c:pt idx="1">
                  <c:v>Option 2</c:v>
                </c:pt>
                <c:pt idx="2">
                  <c:v>Option 3</c:v>
                </c:pt>
              </c:strCache>
            </c:strRef>
          </c:cat>
          <c:val>
            <c:numRef>
              <c:f>(Sheet1!$E$103,Sheet1!$G$103,Sheet1!$I$103)</c:f>
              <c:numCache>
                <c:formatCode>General</c:formatCode>
                <c:ptCount val="3"/>
                <c:pt idx="0">
                  <c:v>0.15000000000000002</c:v>
                </c:pt>
                <c:pt idx="1">
                  <c:v>0.5</c:v>
                </c:pt>
                <c:pt idx="2">
                  <c:v>0.05</c:v>
                </c:pt>
              </c:numCache>
            </c:numRef>
          </c:val>
        </c:ser>
        <c:ser>
          <c:idx val="5"/>
          <c:order val="5"/>
          <c:tx>
            <c:strRef>
              <c:f>Sheet1!$A$104</c:f>
              <c:strCache>
                <c:ptCount val="1"/>
                <c:pt idx="0">
                  <c:v>Community - construction</c:v>
                </c:pt>
              </c:strCache>
            </c:strRef>
          </c:tx>
          <c:cat>
            <c:strRef>
              <c:f>(Sheet1!$E$98,Sheet1!$G$98,Sheet1!$I$98)</c:f>
              <c:strCache>
                <c:ptCount val="3"/>
                <c:pt idx="0">
                  <c:v>Option 1</c:v>
                </c:pt>
                <c:pt idx="1">
                  <c:v>Option 2</c:v>
                </c:pt>
                <c:pt idx="2">
                  <c:v>Option 3</c:v>
                </c:pt>
              </c:strCache>
            </c:strRef>
          </c:cat>
          <c:val>
            <c:numRef>
              <c:f>(Sheet1!$E$104,Sheet1!$G$104,Sheet1!$I$104)</c:f>
              <c:numCache>
                <c:formatCode>General</c:formatCode>
                <c:ptCount val="3"/>
                <c:pt idx="0">
                  <c:v>2.5</c:v>
                </c:pt>
                <c:pt idx="1">
                  <c:v>0.25</c:v>
                </c:pt>
                <c:pt idx="2">
                  <c:v>0.75</c:v>
                </c:pt>
              </c:numCache>
            </c:numRef>
          </c:val>
        </c:ser>
        <c:ser>
          <c:idx val="6"/>
          <c:order val="6"/>
          <c:tx>
            <c:strRef>
              <c:f>Sheet1!$A$105</c:f>
              <c:strCache>
                <c:ptCount val="1"/>
                <c:pt idx="0">
                  <c:v>Community - ongoing</c:v>
                </c:pt>
              </c:strCache>
            </c:strRef>
          </c:tx>
          <c:cat>
            <c:strRef>
              <c:f>(Sheet1!$E$98,Sheet1!$G$98,Sheet1!$I$98)</c:f>
              <c:strCache>
                <c:ptCount val="3"/>
                <c:pt idx="0">
                  <c:v>Option 1</c:v>
                </c:pt>
                <c:pt idx="1">
                  <c:v>Option 2</c:v>
                </c:pt>
                <c:pt idx="2">
                  <c:v>Option 3</c:v>
                </c:pt>
              </c:strCache>
            </c:strRef>
          </c:cat>
          <c:val>
            <c:numRef>
              <c:f>(Sheet1!$E$105,Sheet1!$G$105,Sheet1!$I$105)</c:f>
              <c:numCache>
                <c:formatCode>General</c:formatCode>
                <c:ptCount val="3"/>
                <c:pt idx="0">
                  <c:v>10</c:v>
                </c:pt>
                <c:pt idx="1">
                  <c:v>1</c:v>
                </c:pt>
                <c:pt idx="2">
                  <c:v>2</c:v>
                </c:pt>
              </c:numCache>
            </c:numRef>
          </c:val>
        </c:ser>
        <c:overlap val="100"/>
        <c:axId val="140746112"/>
        <c:axId val="140756096"/>
      </c:barChart>
      <c:catAx>
        <c:axId val="140746112"/>
        <c:scaling>
          <c:orientation val="minMax"/>
        </c:scaling>
        <c:axPos val="b"/>
        <c:tickLblPos val="nextTo"/>
        <c:crossAx val="140756096"/>
        <c:crosses val="autoZero"/>
        <c:auto val="1"/>
        <c:lblAlgn val="ctr"/>
        <c:lblOffset val="100"/>
      </c:catAx>
      <c:valAx>
        <c:axId val="140756096"/>
        <c:scaling>
          <c:orientation val="minMax"/>
        </c:scaling>
        <c:axPos val="l"/>
        <c:majorGridlines/>
        <c:numFmt formatCode="General" sourceLinked="1"/>
        <c:tickLblPos val="nextTo"/>
        <c:crossAx val="140746112"/>
        <c:crosses val="autoZero"/>
        <c:crossBetween val="between"/>
      </c:valAx>
    </c:plotArea>
    <c:legend>
      <c:legendPos val="r"/>
      <c:layout/>
    </c:legend>
    <c:plotVisOnly val="1"/>
  </c:chart>
  <c:printSettings>
    <c:headerFooter/>
    <c:pageMargins b="0.75000000000000089" l="0.70000000000000062" r="0.70000000000000062" t="0.75000000000000089"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95250</xdr:colOff>
      <xdr:row>4</xdr:row>
      <xdr:rowOff>360324</xdr:rowOff>
    </xdr:from>
    <xdr:to>
      <xdr:col>11</xdr:col>
      <xdr:colOff>1651000</xdr:colOff>
      <xdr:row>5</xdr:row>
      <xdr:rowOff>211667</xdr:rowOff>
    </xdr:to>
    <xdr:sp macro="" textlink="">
      <xdr:nvSpPr>
        <xdr:cNvPr id="2" name="TextBox 1"/>
        <xdr:cNvSpPr txBox="1"/>
      </xdr:nvSpPr>
      <xdr:spPr>
        <a:xfrm>
          <a:off x="95250" y="3048491"/>
          <a:ext cx="12371917" cy="23595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AU" sz="1100" b="1" baseline="0" smtClean="0">
              <a:solidFill>
                <a:schemeClr val="dk1"/>
              </a:solidFill>
              <a:latin typeface="+mn-lt"/>
              <a:ea typeface="+mn-ea"/>
              <a:cs typeface="+mn-cs"/>
            </a:rPr>
            <a:t>CAUTION NOTES:</a:t>
          </a:r>
        </a:p>
        <a:p>
          <a:r>
            <a:rPr lang="en-AU" sz="1100" baseline="0" smtClean="0">
              <a:solidFill>
                <a:schemeClr val="dk1"/>
              </a:solidFill>
              <a:latin typeface="+mn-lt"/>
              <a:ea typeface="+mn-ea"/>
              <a:cs typeface="+mn-cs"/>
            </a:rPr>
            <a:t>The preferred route is that option which achieves the best balance between the competing objectives. It is the option which maximises the overall attainment of all criteria taking into account their relative importance.</a:t>
          </a:r>
        </a:p>
        <a:p>
          <a:endParaRPr lang="en-AU" sz="1100" baseline="0" smtClean="0">
            <a:solidFill>
              <a:schemeClr val="dk1"/>
            </a:solidFill>
            <a:latin typeface="+mn-lt"/>
            <a:ea typeface="+mn-ea"/>
            <a:cs typeface="+mn-cs"/>
          </a:endParaRPr>
        </a:p>
        <a:p>
          <a:r>
            <a:rPr lang="en-AU" sz="1100" baseline="0" smtClean="0">
              <a:solidFill>
                <a:schemeClr val="dk1"/>
              </a:solidFill>
              <a:latin typeface="+mn-lt"/>
              <a:ea typeface="+mn-ea"/>
              <a:cs typeface="+mn-cs"/>
            </a:rPr>
            <a:t>Given the subjective nature of selecting issues/criteria, obtaining data and assigning weightings, the process should be used as a guide only for the methodology and should only be used as one factor in making the decision. It is helpful and usually more important to ensure that all stakeholders have the opportunity to participate in the process by expressing the importance of particular factors from their perspective (refer to Ausgrid's Community Consultation Guidelines).</a:t>
          </a:r>
        </a:p>
        <a:p>
          <a:endParaRPr lang="en-AU" sz="1100" baseline="0" smtClean="0">
            <a:solidFill>
              <a:schemeClr val="dk1"/>
            </a:solidFill>
            <a:latin typeface="+mn-lt"/>
            <a:ea typeface="+mn-ea"/>
            <a:cs typeface="+mn-cs"/>
          </a:endParaRPr>
        </a:p>
        <a:p>
          <a:r>
            <a:rPr lang="en-AU" sz="1100" baseline="0" smtClean="0">
              <a:solidFill>
                <a:schemeClr val="dk1"/>
              </a:solidFill>
              <a:latin typeface="+mn-lt"/>
              <a:ea typeface="+mn-ea"/>
              <a:cs typeface="+mn-cs"/>
            </a:rPr>
            <a:t>It may be appropriate that the final result be tested for sensitivity to both the data, and weightings. This can be achieved by changing the data and weightings within reasonable degrees of confidence. The degree to which the result changes (if at all) will represent the degree of sensitivity of the decision.</a:t>
          </a:r>
        </a:p>
        <a:p>
          <a:endParaRPr lang="en-AU" sz="1100" baseline="0" smtClean="0">
            <a:solidFill>
              <a:schemeClr val="dk1"/>
            </a:solidFill>
            <a:latin typeface="+mn-lt"/>
            <a:ea typeface="+mn-ea"/>
            <a:cs typeface="+mn-cs"/>
          </a:endParaRPr>
        </a:p>
        <a:p>
          <a:r>
            <a:rPr lang="en-AU" sz="1100" baseline="0" smtClean="0">
              <a:solidFill>
                <a:schemeClr val="dk1"/>
              </a:solidFill>
              <a:latin typeface="+mn-lt"/>
              <a:ea typeface="+mn-ea"/>
              <a:cs typeface="+mn-cs"/>
            </a:rPr>
            <a:t>Results which have a high sensitivity should be treated with additional caution. In this instance it may be necessary to place less reliance on this process and more reliance on other methods (refer to Ausgrid's Community Consultation Guidelines).</a:t>
          </a:r>
          <a:endParaRPr lang="en-AU" sz="1100"/>
        </a:p>
      </xdr:txBody>
    </xdr:sp>
    <xdr:clientData/>
  </xdr:twoCellAnchor>
  <xdr:twoCellAnchor>
    <xdr:from>
      <xdr:col>7</xdr:col>
      <xdr:colOff>232833</xdr:colOff>
      <xdr:row>23</xdr:row>
      <xdr:rowOff>22151</xdr:rowOff>
    </xdr:from>
    <xdr:to>
      <xdr:col>11</xdr:col>
      <xdr:colOff>1725082</xdr:colOff>
      <xdr:row>46</xdr:row>
      <xdr:rowOff>55377</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11075</xdr:colOff>
      <xdr:row>22</xdr:row>
      <xdr:rowOff>177208</xdr:rowOff>
    </xdr:from>
    <xdr:to>
      <xdr:col>5</xdr:col>
      <xdr:colOff>1534584</xdr:colOff>
      <xdr:row>46</xdr:row>
      <xdr:rowOff>88604</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11</xdr:col>
      <xdr:colOff>486835</xdr:colOff>
      <xdr:row>0</xdr:row>
      <xdr:rowOff>0</xdr:rowOff>
    </xdr:from>
    <xdr:to>
      <xdr:col>13</xdr:col>
      <xdr:colOff>7712</xdr:colOff>
      <xdr:row>2</xdr:row>
      <xdr:rowOff>37041</xdr:rowOff>
    </xdr:to>
    <xdr:pic>
      <xdr:nvPicPr>
        <xdr:cNvPr id="7" name="Picture 6" descr="Ausgrid_Logo_FullCol_Pos.jpg"/>
        <xdr:cNvPicPr>
          <a:picLocks noChangeAspect="1"/>
        </xdr:cNvPicPr>
      </xdr:nvPicPr>
      <xdr:blipFill>
        <a:blip xmlns:r="http://schemas.openxmlformats.org/officeDocument/2006/relationships" r:embed="rId3" cstate="print"/>
        <a:stretch>
          <a:fillRect/>
        </a:stretch>
      </xdr:blipFill>
      <xdr:spPr>
        <a:xfrm>
          <a:off x="11303002" y="0"/>
          <a:ext cx="1277710" cy="714374"/>
        </a:xfrm>
        <a:prstGeom prst="rect">
          <a:avLst/>
        </a:prstGeom>
      </xdr:spPr>
    </xdr:pic>
    <xdr:clientData/>
  </xdr:twoCellAnchor>
  <xdr:twoCellAnchor>
    <xdr:from>
      <xdr:col>0</xdr:col>
      <xdr:colOff>95250</xdr:colOff>
      <xdr:row>3</xdr:row>
      <xdr:rowOff>74082</xdr:rowOff>
    </xdr:from>
    <xdr:to>
      <xdr:col>11</xdr:col>
      <xdr:colOff>1651000</xdr:colOff>
      <xdr:row>4</xdr:row>
      <xdr:rowOff>275166</xdr:rowOff>
    </xdr:to>
    <xdr:sp macro="" textlink="">
      <xdr:nvSpPr>
        <xdr:cNvPr id="8" name="TextBox 7"/>
        <xdr:cNvSpPr txBox="1"/>
      </xdr:nvSpPr>
      <xdr:spPr>
        <a:xfrm>
          <a:off x="95250" y="952499"/>
          <a:ext cx="12371917" cy="201083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AU" sz="1100" b="1"/>
            <a:t>INSTRUCTIONS</a:t>
          </a:r>
          <a:br>
            <a:rPr lang="en-AU" sz="1100" b="1"/>
          </a:br>
          <a:endParaRPr lang="en-AU" sz="1100"/>
        </a:p>
        <a:p>
          <a:r>
            <a:rPr lang="en-AU" sz="1100" baseline="0"/>
            <a:t>1. Add or remove options as relevant. Add a general description of each option in the field next to the options list in order to distinguish one option from another.</a:t>
          </a:r>
        </a:p>
        <a:p>
          <a:r>
            <a:rPr lang="en-AU" sz="1100" baseline="0"/>
            <a:t>2. Add or remove criteria  in the table as relevant. </a:t>
          </a:r>
        </a:p>
        <a:p>
          <a:r>
            <a:rPr lang="en-AU" sz="1100" baseline="0"/>
            <a:t>3. Scale the criteria for all of the options in order to determine the score of each option. Each option must have a "1. Best option" and a "10. Worst option". Each option should be scored relative to the </a:t>
          </a:r>
          <a:r>
            <a:rPr lang="en-AU" sz="1100" baseline="0">
              <a:solidFill>
                <a:schemeClr val="dk1"/>
              </a:solidFill>
              <a:latin typeface="+mn-lt"/>
              <a:ea typeface="+mn-ea"/>
              <a:cs typeface="+mn-cs"/>
            </a:rPr>
            <a:t>a "1. Best option" and a "10. Worst option" (ie an option which is similar to the best option would get a score of 2 or 3).</a:t>
          </a:r>
          <a:endParaRPr lang="en-AU" sz="1100" baseline="0"/>
        </a:p>
        <a:p>
          <a:r>
            <a:rPr lang="en-AU" sz="1100"/>
            <a:t>4.</a:t>
          </a:r>
          <a:r>
            <a:rPr lang="en-AU" sz="1100" baseline="0"/>
            <a:t> </a:t>
          </a:r>
          <a:r>
            <a:rPr lang="en-AU" sz="1100"/>
            <a:t>Refer to the calculated</a:t>
          </a:r>
          <a:r>
            <a:rPr lang="en-AU" sz="1100" baseline="0"/>
            <a:t> number (red) next to each of the options. Rank the options based on their score. </a:t>
          </a:r>
          <a:r>
            <a:rPr lang="en-AU" sz="1100"/>
            <a:t>The option with the overall</a:t>
          </a:r>
          <a:r>
            <a:rPr lang="en-AU" sz="1100" baseline="0"/>
            <a:t> lowest score is the preferred option.</a:t>
          </a:r>
        </a:p>
        <a:p>
          <a:endParaRPr lang="en-AU" sz="1100" baseline="0"/>
        </a:p>
        <a:p>
          <a:r>
            <a:rPr lang="en-AU" sz="1100" b="1" baseline="0"/>
            <a:t>NOTE</a:t>
          </a:r>
        </a:p>
        <a:p>
          <a:r>
            <a:rPr lang="en-AU" sz="1100" baseline="0"/>
            <a:t>The difference between the</a:t>
          </a:r>
          <a:r>
            <a:rPr lang="en-AU" sz="1100" baseline="0">
              <a:solidFill>
                <a:schemeClr val="dk1"/>
              </a:solidFill>
              <a:latin typeface="+mn-lt"/>
              <a:ea typeface="+mn-ea"/>
              <a:cs typeface="+mn-cs"/>
            </a:rPr>
            <a:t> "1. Best option" and "10. Worst option" is used to scale the criteria. For example, if all options pass a similar number of houses, than 'Community - ongoing' will need to be scored the same for each option and this criteria is not a critical factor in the determining the best option.</a:t>
          </a:r>
          <a:endParaRPr lang="en-AU"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106"/>
  <sheetViews>
    <sheetView showGridLines="0" tabSelected="1" zoomScaleNormal="100" workbookViewId="0">
      <selection activeCell="R4" sqref="R4"/>
    </sheetView>
  </sheetViews>
  <sheetFormatPr defaultRowHeight="15"/>
  <cols>
    <col min="1" max="1" width="1.5703125" customWidth="1"/>
    <col min="2" max="2" width="19.42578125" customWidth="1"/>
    <col min="3" max="3" width="23" customWidth="1"/>
    <col min="4" max="4" width="2" customWidth="1"/>
    <col min="5" max="5" width="19.28515625" customWidth="1"/>
    <col min="6" max="6" width="25.85546875" customWidth="1"/>
    <col min="7" max="7" width="2.28515625" customWidth="1"/>
    <col min="8" max="8" width="20.7109375" customWidth="1"/>
    <col min="9" max="9" width="25.85546875" customWidth="1"/>
    <col min="10" max="10" width="2" customWidth="1"/>
    <col min="11" max="11" width="20" customWidth="1"/>
    <col min="12" max="12" width="24.85546875" customWidth="1"/>
    <col min="13" max="13" width="1.42578125" style="12" customWidth="1"/>
  </cols>
  <sheetData>
    <row r="1" spans="1:13" ht="7.5" customHeight="1">
      <c r="A1" s="11"/>
      <c r="B1" s="11"/>
      <c r="C1" s="11"/>
      <c r="D1" s="11"/>
      <c r="E1" s="11"/>
      <c r="F1" s="11"/>
      <c r="G1" s="11"/>
      <c r="H1" s="11"/>
      <c r="I1" s="11"/>
      <c r="J1" s="11"/>
      <c r="K1" s="11"/>
      <c r="L1" s="11"/>
    </row>
    <row r="2" spans="1:13" s="2" customFormat="1" ht="45.75" customHeight="1">
      <c r="A2" s="44"/>
      <c r="B2" s="9" t="s">
        <v>42</v>
      </c>
      <c r="C2" s="8"/>
      <c r="D2" s="8"/>
      <c r="E2" s="8"/>
      <c r="F2" s="10"/>
      <c r="G2" s="10"/>
      <c r="H2" s="10"/>
      <c r="I2" s="10"/>
      <c r="J2" s="10"/>
      <c r="K2" s="10"/>
      <c r="L2" s="10"/>
      <c r="M2" s="40"/>
    </row>
    <row r="3" spans="1:13" s="2" customFormat="1" ht="15.75" customHeight="1">
      <c r="B3" s="5" t="s">
        <v>46</v>
      </c>
      <c r="M3" s="43"/>
    </row>
    <row r="4" spans="1:13" ht="142.5" customHeight="1">
      <c r="A4" s="12"/>
      <c r="B4" s="12"/>
      <c r="C4" s="12"/>
      <c r="D4" s="13"/>
      <c r="E4" s="12"/>
      <c r="F4" s="12"/>
      <c r="G4" s="12"/>
      <c r="H4" s="12"/>
      <c r="I4" s="12"/>
      <c r="J4" s="12"/>
      <c r="K4" s="12"/>
      <c r="L4" s="12"/>
    </row>
    <row r="5" spans="1:13" ht="197.25" customHeight="1">
      <c r="A5" s="12"/>
      <c r="B5" s="12"/>
      <c r="C5" s="12"/>
      <c r="D5" s="12"/>
      <c r="E5" s="12"/>
      <c r="F5" s="12"/>
      <c r="G5" s="12"/>
      <c r="H5" s="12"/>
      <c r="I5" s="12"/>
      <c r="J5" s="12"/>
      <c r="K5" s="12"/>
      <c r="L5" s="12"/>
    </row>
    <row r="6" spans="1:13" ht="23.25" customHeight="1">
      <c r="A6" s="12"/>
      <c r="B6" s="12"/>
      <c r="C6" s="12"/>
      <c r="D6" s="12"/>
      <c r="E6" s="12"/>
      <c r="F6" s="12"/>
      <c r="G6" s="12"/>
      <c r="H6" s="12"/>
      <c r="I6" s="12"/>
      <c r="J6" s="12"/>
      <c r="K6" s="12"/>
      <c r="L6" s="12"/>
    </row>
    <row r="7" spans="1:13" ht="21">
      <c r="A7" s="12"/>
      <c r="B7" s="7" t="s">
        <v>5</v>
      </c>
      <c r="C7" s="45" t="s">
        <v>21</v>
      </c>
      <c r="D7" s="45"/>
      <c r="E7" s="45"/>
      <c r="F7" s="45"/>
      <c r="G7" s="45"/>
      <c r="H7" s="45"/>
      <c r="I7" s="45"/>
      <c r="J7" s="45"/>
      <c r="K7" s="45"/>
      <c r="L7" s="45"/>
    </row>
    <row r="8" spans="1:13" ht="21">
      <c r="A8" s="12"/>
      <c r="B8" s="7" t="s">
        <v>7</v>
      </c>
      <c r="C8" s="45" t="s">
        <v>22</v>
      </c>
      <c r="D8" s="45"/>
      <c r="E8" s="45"/>
      <c r="F8" s="45"/>
      <c r="G8" s="45"/>
      <c r="H8" s="45"/>
      <c r="I8" s="45"/>
      <c r="J8" s="45"/>
      <c r="K8" s="45"/>
      <c r="L8" s="45"/>
    </row>
    <row r="9" spans="1:13" ht="21">
      <c r="A9" s="12"/>
      <c r="B9" s="7" t="s">
        <v>8</v>
      </c>
      <c r="C9" s="45" t="s">
        <v>25</v>
      </c>
      <c r="D9" s="45"/>
      <c r="E9" s="45"/>
      <c r="F9" s="45"/>
      <c r="G9" s="45"/>
      <c r="H9" s="45"/>
      <c r="I9" s="45"/>
      <c r="J9" s="45"/>
      <c r="K9" s="45"/>
      <c r="L9" s="45"/>
    </row>
    <row r="10" spans="1:13" ht="17.25" customHeight="1" thickBot="1">
      <c r="A10" s="12"/>
      <c r="B10" s="14"/>
      <c r="C10" s="15"/>
      <c r="D10" s="15"/>
      <c r="E10" s="13" t="str">
        <f>IF(SUM(L99:L105)=0,"","NOTE: PLEASE MAKE SURE THERE IS A BEST OPTION AND WORST OPTION FOR EACH CRITERIA")</f>
        <v/>
      </c>
      <c r="F10" s="15"/>
      <c r="G10" s="15"/>
      <c r="H10" s="15"/>
      <c r="I10" s="15"/>
      <c r="J10" s="15"/>
      <c r="K10" s="15"/>
      <c r="L10" s="16"/>
    </row>
    <row r="11" spans="1:13" s="3" customFormat="1" ht="21.75" thickBot="1">
      <c r="A11" s="14"/>
      <c r="B11" s="14"/>
      <c r="C11" s="14"/>
      <c r="D11" s="17"/>
      <c r="E11" s="37" t="s">
        <v>5</v>
      </c>
      <c r="F11" s="22">
        <f>E106</f>
        <v>14.65</v>
      </c>
      <c r="G11" s="18"/>
      <c r="H11" s="37" t="s">
        <v>7</v>
      </c>
      <c r="I11" s="22">
        <f>G106</f>
        <v>15.8</v>
      </c>
      <c r="J11" s="18"/>
      <c r="K11" s="37" t="s">
        <v>8</v>
      </c>
      <c r="L11" s="22">
        <f>I106</f>
        <v>16.100000000000001</v>
      </c>
      <c r="M11" s="14"/>
    </row>
    <row r="12" spans="1:13" s="4" customFormat="1" ht="53.25" thickBot="1">
      <c r="A12" s="41"/>
      <c r="B12" s="25" t="s">
        <v>17</v>
      </c>
      <c r="C12" s="26" t="s">
        <v>18</v>
      </c>
      <c r="D12" s="19"/>
      <c r="E12" s="38" t="s">
        <v>41</v>
      </c>
      <c r="F12" s="38" t="s">
        <v>6</v>
      </c>
      <c r="G12" s="19"/>
      <c r="H12" s="38" t="s">
        <v>41</v>
      </c>
      <c r="I12" s="39" t="s">
        <v>6</v>
      </c>
      <c r="J12" s="19"/>
      <c r="K12" s="38" t="s">
        <v>41</v>
      </c>
      <c r="L12" s="39" t="s">
        <v>6</v>
      </c>
      <c r="M12" s="41"/>
    </row>
    <row r="13" spans="1:13" s="6" customFormat="1" ht="47.25" customHeight="1">
      <c r="A13" s="42"/>
      <c r="B13" s="27" t="s">
        <v>0</v>
      </c>
      <c r="C13" s="28" t="s">
        <v>11</v>
      </c>
      <c r="D13" s="20"/>
      <c r="E13" s="33" t="s">
        <v>14</v>
      </c>
      <c r="F13" s="23" t="s">
        <v>26</v>
      </c>
      <c r="G13" s="20"/>
      <c r="H13" s="33">
        <v>8</v>
      </c>
      <c r="I13" s="24" t="s">
        <v>27</v>
      </c>
      <c r="J13" s="20"/>
      <c r="K13" s="33" t="s">
        <v>15</v>
      </c>
      <c r="L13" s="24" t="s">
        <v>28</v>
      </c>
      <c r="M13" s="42"/>
    </row>
    <row r="14" spans="1:13" s="6" customFormat="1" ht="47.25" customHeight="1">
      <c r="A14" s="42"/>
      <c r="B14" s="29" t="s">
        <v>1</v>
      </c>
      <c r="C14" s="30" t="s">
        <v>12</v>
      </c>
      <c r="D14" s="20"/>
      <c r="E14" s="33" t="s">
        <v>14</v>
      </c>
      <c r="F14" s="23" t="s">
        <v>30</v>
      </c>
      <c r="G14" s="20"/>
      <c r="H14" s="33" t="s">
        <v>15</v>
      </c>
      <c r="I14" s="24" t="s">
        <v>29</v>
      </c>
      <c r="J14" s="20"/>
      <c r="K14" s="33">
        <v>6</v>
      </c>
      <c r="L14" s="24" t="s">
        <v>31</v>
      </c>
      <c r="M14" s="42"/>
    </row>
    <row r="15" spans="1:13" s="6" customFormat="1" ht="47.25" customHeight="1">
      <c r="A15" s="42"/>
      <c r="B15" s="29" t="s">
        <v>2</v>
      </c>
      <c r="C15" s="30" t="s">
        <v>10</v>
      </c>
      <c r="D15" s="20"/>
      <c r="E15" s="33" t="s">
        <v>14</v>
      </c>
      <c r="F15" s="23" t="s">
        <v>32</v>
      </c>
      <c r="G15" s="20"/>
      <c r="H15" s="33" t="s">
        <v>15</v>
      </c>
      <c r="I15" s="24" t="s">
        <v>34</v>
      </c>
      <c r="J15" s="20"/>
      <c r="K15" s="33">
        <v>9</v>
      </c>
      <c r="L15" s="24" t="s">
        <v>33</v>
      </c>
      <c r="M15" s="42"/>
    </row>
    <row r="16" spans="1:13" s="6" customFormat="1" ht="47.25" customHeight="1">
      <c r="A16" s="42"/>
      <c r="B16" s="29" t="s">
        <v>3</v>
      </c>
      <c r="C16" s="30" t="s">
        <v>13</v>
      </c>
      <c r="D16" s="20"/>
      <c r="E16" s="33" t="s">
        <v>15</v>
      </c>
      <c r="F16" s="23" t="s">
        <v>43</v>
      </c>
      <c r="G16" s="20"/>
      <c r="H16" s="33" t="s">
        <v>14</v>
      </c>
      <c r="I16" s="24" t="s">
        <v>35</v>
      </c>
      <c r="J16" s="20"/>
      <c r="K16" s="33" t="s">
        <v>14</v>
      </c>
      <c r="L16" s="24" t="s">
        <v>35</v>
      </c>
      <c r="M16" s="42"/>
    </row>
    <row r="17" spans="1:13" s="6" customFormat="1" ht="47.25" customHeight="1">
      <c r="A17" s="42"/>
      <c r="B17" s="29" t="s">
        <v>4</v>
      </c>
      <c r="C17" s="30" t="s">
        <v>13</v>
      </c>
      <c r="D17" s="20"/>
      <c r="E17" s="33">
        <v>3</v>
      </c>
      <c r="F17" s="23" t="s">
        <v>36</v>
      </c>
      <c r="G17" s="20"/>
      <c r="H17" s="33" t="s">
        <v>15</v>
      </c>
      <c r="I17" s="24" t="s">
        <v>23</v>
      </c>
      <c r="J17" s="20"/>
      <c r="K17" s="33" t="s">
        <v>14</v>
      </c>
      <c r="L17" s="24" t="s">
        <v>24</v>
      </c>
      <c r="M17" s="42"/>
    </row>
    <row r="18" spans="1:13" s="6" customFormat="1" ht="33.75">
      <c r="A18" s="42"/>
      <c r="B18" s="29" t="s">
        <v>19</v>
      </c>
      <c r="C18" s="30" t="s">
        <v>12</v>
      </c>
      <c r="D18" s="20"/>
      <c r="E18" s="33" t="s">
        <v>15</v>
      </c>
      <c r="F18" s="23" t="s">
        <v>44</v>
      </c>
      <c r="G18" s="20"/>
      <c r="H18" s="33" t="s">
        <v>14</v>
      </c>
      <c r="I18" s="24" t="s">
        <v>39</v>
      </c>
      <c r="J18" s="20"/>
      <c r="K18" s="33">
        <v>3</v>
      </c>
      <c r="L18" s="24" t="s">
        <v>40</v>
      </c>
      <c r="M18" s="42"/>
    </row>
    <row r="19" spans="1:13" s="6" customFormat="1" ht="47.25" customHeight="1">
      <c r="A19" s="42"/>
      <c r="B19" s="29" t="s">
        <v>20</v>
      </c>
      <c r="C19" s="30" t="s">
        <v>9</v>
      </c>
      <c r="D19" s="20"/>
      <c r="E19" s="33" t="s">
        <v>15</v>
      </c>
      <c r="F19" s="23" t="s">
        <v>45</v>
      </c>
      <c r="G19" s="20"/>
      <c r="H19" s="33" t="s">
        <v>14</v>
      </c>
      <c r="I19" s="24" t="s">
        <v>37</v>
      </c>
      <c r="J19" s="20"/>
      <c r="K19" s="33">
        <v>2</v>
      </c>
      <c r="L19" s="24" t="s">
        <v>38</v>
      </c>
      <c r="M19" s="42"/>
    </row>
    <row r="20" spans="1:13" s="6" customFormat="1" ht="15.75">
      <c r="A20" s="42"/>
      <c r="B20" s="29"/>
      <c r="C20" s="30"/>
      <c r="D20" s="20"/>
      <c r="E20" s="33"/>
      <c r="F20" s="23"/>
      <c r="G20" s="20"/>
      <c r="H20" s="33"/>
      <c r="I20" s="24"/>
      <c r="J20" s="20"/>
      <c r="K20" s="33"/>
      <c r="L20" s="24"/>
      <c r="M20" s="42"/>
    </row>
    <row r="21" spans="1:13" s="6" customFormat="1" ht="15.75">
      <c r="A21" s="42"/>
      <c r="B21" s="29"/>
      <c r="C21" s="30"/>
      <c r="D21" s="20"/>
      <c r="E21" s="33"/>
      <c r="F21" s="23"/>
      <c r="G21" s="20"/>
      <c r="H21" s="33"/>
      <c r="I21" s="24"/>
      <c r="J21" s="20"/>
      <c r="K21" s="33"/>
      <c r="L21" s="24"/>
      <c r="M21" s="42"/>
    </row>
    <row r="22" spans="1:13" s="6" customFormat="1" ht="16.5" thickBot="1">
      <c r="A22" s="42"/>
      <c r="B22" s="31"/>
      <c r="C22" s="32"/>
      <c r="D22" s="20"/>
      <c r="E22" s="34"/>
      <c r="F22" s="35"/>
      <c r="G22" s="20"/>
      <c r="H22" s="34"/>
      <c r="I22" s="36"/>
      <c r="J22" s="20"/>
      <c r="K22" s="34"/>
      <c r="L22" s="36"/>
      <c r="M22" s="42"/>
    </row>
    <row r="23" spans="1:13">
      <c r="A23" s="12"/>
      <c r="B23" s="12"/>
      <c r="C23" s="12"/>
      <c r="D23" s="21"/>
      <c r="E23" s="12"/>
      <c r="F23" s="12"/>
      <c r="G23" s="21"/>
      <c r="H23" s="12"/>
      <c r="I23" s="12"/>
      <c r="J23" s="21"/>
      <c r="K23" s="12"/>
      <c r="L23" s="12"/>
    </row>
    <row r="24" spans="1:13">
      <c r="A24" s="12"/>
      <c r="B24" s="12"/>
      <c r="C24" s="12"/>
      <c r="D24" s="12"/>
      <c r="E24" s="12"/>
      <c r="F24" s="12"/>
      <c r="G24" s="12"/>
      <c r="H24" s="12"/>
      <c r="I24" s="12"/>
      <c r="J24" s="12"/>
      <c r="K24" s="12"/>
      <c r="L24" s="12"/>
    </row>
    <row r="25" spans="1:13">
      <c r="A25" s="12"/>
      <c r="B25" s="12"/>
      <c r="C25" s="12"/>
      <c r="D25" s="12"/>
      <c r="E25" s="12"/>
      <c r="F25" s="12"/>
      <c r="G25" s="12"/>
      <c r="H25" s="12"/>
      <c r="I25" s="12"/>
      <c r="J25" s="12"/>
      <c r="K25" s="12"/>
      <c r="L25" s="12"/>
    </row>
    <row r="26" spans="1:13">
      <c r="A26" s="12"/>
      <c r="B26" s="12"/>
      <c r="C26" s="12"/>
      <c r="D26" s="12"/>
      <c r="E26" s="12"/>
      <c r="F26" s="12"/>
      <c r="G26" s="12"/>
      <c r="H26" s="12"/>
      <c r="I26" s="12"/>
      <c r="J26" s="12"/>
      <c r="K26" s="12"/>
      <c r="L26" s="12"/>
    </row>
    <row r="27" spans="1:13">
      <c r="A27" s="12"/>
      <c r="B27" s="12"/>
      <c r="C27" s="12"/>
      <c r="D27" s="12"/>
      <c r="E27" s="12"/>
      <c r="F27" s="12"/>
      <c r="G27" s="12"/>
      <c r="H27" s="12"/>
      <c r="I27" s="12"/>
      <c r="J27" s="12"/>
      <c r="K27" s="12"/>
      <c r="L27" s="12"/>
    </row>
    <row r="28" spans="1:13">
      <c r="A28" s="12"/>
      <c r="B28" s="12"/>
      <c r="C28" s="12"/>
      <c r="D28" s="12"/>
      <c r="E28" s="12"/>
      <c r="F28" s="12"/>
      <c r="G28" s="12"/>
      <c r="H28" s="12"/>
      <c r="I28" s="12"/>
      <c r="J28" s="12"/>
      <c r="K28" s="12"/>
      <c r="L28" s="12"/>
    </row>
    <row r="29" spans="1:13">
      <c r="A29" s="12"/>
      <c r="B29" s="12"/>
      <c r="C29" s="12"/>
      <c r="D29" s="12"/>
      <c r="E29" s="12"/>
      <c r="F29" s="12"/>
      <c r="G29" s="12"/>
      <c r="H29" s="12"/>
      <c r="I29" s="12"/>
      <c r="J29" s="12"/>
      <c r="K29" s="12"/>
      <c r="L29" s="12"/>
    </row>
    <row r="30" spans="1:13">
      <c r="A30" s="12"/>
      <c r="B30" s="12"/>
      <c r="C30" s="12"/>
      <c r="D30" s="12"/>
      <c r="E30" s="12"/>
      <c r="F30" s="12"/>
      <c r="G30" s="12"/>
      <c r="H30" s="12"/>
      <c r="I30" s="12"/>
      <c r="J30" s="12"/>
      <c r="K30" s="12"/>
      <c r="L30" s="12"/>
    </row>
    <row r="31" spans="1:13">
      <c r="A31" s="12"/>
      <c r="B31" s="12"/>
      <c r="C31" s="12"/>
      <c r="D31" s="12"/>
      <c r="E31" s="12"/>
      <c r="F31" s="12"/>
      <c r="G31" s="12"/>
      <c r="H31" s="12"/>
      <c r="I31" s="12"/>
      <c r="J31" s="12"/>
      <c r="K31" s="12"/>
      <c r="L31" s="12"/>
    </row>
    <row r="32" spans="1:13">
      <c r="A32" s="12"/>
      <c r="B32" s="12"/>
      <c r="C32" s="12"/>
      <c r="D32" s="12"/>
      <c r="E32" s="12"/>
      <c r="F32" s="12"/>
      <c r="G32" s="12"/>
      <c r="H32" s="12"/>
      <c r="I32" s="12"/>
      <c r="J32" s="12"/>
      <c r="K32" s="12"/>
      <c r="L32" s="12"/>
    </row>
    <row r="33" spans="1:12">
      <c r="A33" s="12"/>
      <c r="B33" s="12"/>
      <c r="C33" s="12"/>
      <c r="D33" s="12"/>
      <c r="E33" s="12"/>
      <c r="F33" s="12"/>
      <c r="G33" s="12"/>
      <c r="H33" s="12"/>
      <c r="I33" s="12"/>
      <c r="J33" s="12"/>
      <c r="K33" s="12"/>
      <c r="L33" s="12"/>
    </row>
    <row r="34" spans="1:12">
      <c r="A34" s="12"/>
      <c r="B34" s="12"/>
      <c r="C34" s="12"/>
      <c r="D34" s="12"/>
      <c r="E34" s="12"/>
      <c r="F34" s="12"/>
      <c r="G34" s="12"/>
      <c r="H34" s="12"/>
      <c r="I34" s="12"/>
      <c r="J34" s="12"/>
      <c r="K34" s="12"/>
      <c r="L34" s="12"/>
    </row>
    <row r="35" spans="1:12">
      <c r="A35" s="12"/>
      <c r="B35" s="12"/>
      <c r="C35" s="12"/>
      <c r="D35" s="12"/>
      <c r="E35" s="12"/>
      <c r="F35" s="12"/>
      <c r="G35" s="12"/>
      <c r="H35" s="12"/>
      <c r="I35" s="12"/>
      <c r="J35" s="12"/>
      <c r="K35" s="12"/>
      <c r="L35" s="12"/>
    </row>
    <row r="36" spans="1:12">
      <c r="A36" s="12"/>
      <c r="B36" s="12"/>
      <c r="C36" s="12"/>
      <c r="D36" s="12"/>
      <c r="E36" s="12"/>
      <c r="F36" s="12"/>
      <c r="G36" s="12"/>
      <c r="H36" s="12"/>
      <c r="I36" s="12"/>
      <c r="J36" s="12"/>
      <c r="K36" s="12"/>
      <c r="L36" s="12"/>
    </row>
    <row r="37" spans="1:12">
      <c r="A37" s="12"/>
      <c r="B37" s="12"/>
      <c r="C37" s="12"/>
      <c r="D37" s="12"/>
      <c r="E37" s="12"/>
      <c r="F37" s="12"/>
      <c r="G37" s="12"/>
      <c r="H37" s="12"/>
      <c r="I37" s="12"/>
      <c r="J37" s="12"/>
      <c r="K37" s="12"/>
      <c r="L37" s="12"/>
    </row>
    <row r="38" spans="1:12">
      <c r="A38" s="12"/>
      <c r="B38" s="12"/>
      <c r="C38" s="12"/>
      <c r="D38" s="12"/>
      <c r="E38" s="12"/>
      <c r="F38" s="12"/>
      <c r="G38" s="12"/>
      <c r="H38" s="12"/>
      <c r="I38" s="12"/>
      <c r="J38" s="12"/>
      <c r="K38" s="12"/>
      <c r="L38" s="12"/>
    </row>
    <row r="39" spans="1:12">
      <c r="A39" s="12"/>
      <c r="B39" s="12"/>
      <c r="C39" s="12"/>
      <c r="D39" s="12"/>
      <c r="E39" s="12"/>
      <c r="F39" s="12"/>
      <c r="G39" s="12"/>
      <c r="H39" s="12"/>
      <c r="I39" s="12"/>
      <c r="J39" s="12"/>
      <c r="K39" s="12"/>
      <c r="L39" s="12"/>
    </row>
    <row r="40" spans="1:12">
      <c r="A40" s="12"/>
      <c r="B40" s="12"/>
      <c r="C40" s="12"/>
      <c r="D40" s="12"/>
      <c r="E40" s="12"/>
      <c r="F40" s="12"/>
      <c r="G40" s="12"/>
      <c r="H40" s="12"/>
      <c r="I40" s="12"/>
      <c r="J40" s="12"/>
      <c r="K40" s="12"/>
      <c r="L40" s="12"/>
    </row>
    <row r="41" spans="1:12">
      <c r="A41" s="12"/>
      <c r="B41" s="12"/>
      <c r="C41" s="12"/>
      <c r="D41" s="12"/>
      <c r="E41" s="12"/>
      <c r="F41" s="12"/>
      <c r="G41" s="12"/>
      <c r="H41" s="12"/>
      <c r="I41" s="12"/>
      <c r="J41" s="12"/>
      <c r="K41" s="12"/>
      <c r="L41" s="12"/>
    </row>
    <row r="42" spans="1:12">
      <c r="A42" s="12"/>
      <c r="B42" s="12"/>
      <c r="C42" s="12"/>
      <c r="D42" s="12"/>
      <c r="E42" s="12"/>
      <c r="F42" s="12"/>
      <c r="G42" s="12"/>
      <c r="H42" s="12"/>
      <c r="I42" s="12"/>
      <c r="J42" s="12"/>
      <c r="K42" s="12"/>
      <c r="L42" s="12"/>
    </row>
    <row r="43" spans="1:12">
      <c r="A43" s="12"/>
      <c r="B43" s="12"/>
      <c r="C43" s="12"/>
      <c r="D43" s="12"/>
      <c r="E43" s="12"/>
      <c r="F43" s="12"/>
      <c r="G43" s="12"/>
      <c r="H43" s="12"/>
      <c r="I43" s="12"/>
      <c r="J43" s="12"/>
      <c r="K43" s="12"/>
      <c r="L43" s="12"/>
    </row>
    <row r="44" spans="1:12">
      <c r="A44" s="12"/>
      <c r="B44" s="12"/>
      <c r="C44" s="12"/>
      <c r="D44" s="12"/>
      <c r="E44" s="12"/>
      <c r="F44" s="12"/>
      <c r="G44" s="12"/>
      <c r="H44" s="12"/>
      <c r="I44" s="12"/>
      <c r="J44" s="12"/>
      <c r="K44" s="12"/>
      <c r="L44" s="12"/>
    </row>
    <row r="45" spans="1:12">
      <c r="A45" s="12"/>
      <c r="B45" s="12"/>
      <c r="C45" s="12"/>
      <c r="D45" s="12"/>
      <c r="E45" s="12"/>
      <c r="F45" s="12"/>
      <c r="G45" s="12"/>
      <c r="H45" s="12"/>
      <c r="I45" s="12"/>
      <c r="J45" s="12"/>
      <c r="K45" s="12"/>
      <c r="L45" s="12"/>
    </row>
    <row r="46" spans="1:12">
      <c r="A46" s="12"/>
      <c r="B46" s="12"/>
      <c r="C46" s="12"/>
      <c r="D46" s="12"/>
      <c r="E46" s="12"/>
      <c r="F46" s="12"/>
      <c r="G46" s="12"/>
      <c r="H46" s="12"/>
      <c r="I46" s="12"/>
      <c r="J46" s="12"/>
      <c r="K46" s="12"/>
      <c r="L46" s="12"/>
    </row>
    <row r="47" spans="1:12">
      <c r="A47" s="12"/>
      <c r="B47" s="12"/>
      <c r="C47" s="12"/>
      <c r="D47" s="12"/>
      <c r="E47" s="12"/>
      <c r="F47" s="12"/>
      <c r="G47" s="12"/>
      <c r="H47" s="12"/>
      <c r="I47" s="12"/>
      <c r="J47" s="12"/>
      <c r="K47" s="12"/>
      <c r="L47" s="12"/>
    </row>
    <row r="48" spans="1:12">
      <c r="A48" s="12"/>
      <c r="B48" s="12"/>
      <c r="C48" s="12"/>
      <c r="D48" s="12"/>
      <c r="E48" s="12"/>
      <c r="F48" s="12"/>
      <c r="G48" s="12"/>
      <c r="H48" s="12"/>
      <c r="I48" s="12"/>
      <c r="J48" s="12"/>
      <c r="K48" s="12"/>
      <c r="L48" s="12"/>
    </row>
    <row r="80" spans="3:6">
      <c r="C80" t="s">
        <v>9</v>
      </c>
      <c r="D80">
        <v>1</v>
      </c>
      <c r="E80" t="s">
        <v>14</v>
      </c>
      <c r="F80">
        <v>1</v>
      </c>
    </row>
    <row r="81" spans="3:6">
      <c r="C81" t="s">
        <v>10</v>
      </c>
      <c r="D81">
        <v>0.75</v>
      </c>
      <c r="E81">
        <v>2</v>
      </c>
      <c r="F81">
        <v>2</v>
      </c>
    </row>
    <row r="82" spans="3:6">
      <c r="C82" t="s">
        <v>11</v>
      </c>
      <c r="D82">
        <v>0.5</v>
      </c>
      <c r="E82">
        <v>3</v>
      </c>
      <c r="F82">
        <v>3</v>
      </c>
    </row>
    <row r="83" spans="3:6">
      <c r="C83" t="s">
        <v>12</v>
      </c>
      <c r="D83">
        <v>0.25</v>
      </c>
      <c r="E83">
        <v>4</v>
      </c>
      <c r="F83">
        <v>4</v>
      </c>
    </row>
    <row r="84" spans="3:6">
      <c r="C84" t="s">
        <v>13</v>
      </c>
      <c r="D84">
        <v>0.05</v>
      </c>
      <c r="E84">
        <v>5</v>
      </c>
      <c r="F84">
        <v>5</v>
      </c>
    </row>
    <row r="85" spans="3:6">
      <c r="E85">
        <v>6</v>
      </c>
      <c r="F85">
        <v>6</v>
      </c>
    </row>
    <row r="86" spans="3:6">
      <c r="E86">
        <v>7</v>
      </c>
      <c r="F86">
        <v>7</v>
      </c>
    </row>
    <row r="87" spans="3:6">
      <c r="E87">
        <v>8</v>
      </c>
      <c r="F87">
        <v>8</v>
      </c>
    </row>
    <row r="88" spans="3:6">
      <c r="E88">
        <v>9</v>
      </c>
      <c r="F88">
        <v>9</v>
      </c>
    </row>
    <row r="89" spans="3:6">
      <c r="E89" t="s">
        <v>15</v>
      </c>
      <c r="F89">
        <v>10</v>
      </c>
    </row>
    <row r="98" spans="1:12">
      <c r="A98" t="s">
        <v>17</v>
      </c>
      <c r="E98" t="s">
        <v>5</v>
      </c>
      <c r="G98" t="s">
        <v>7</v>
      </c>
      <c r="I98" t="s">
        <v>8</v>
      </c>
      <c r="J98" t="s">
        <v>16</v>
      </c>
    </row>
    <row r="99" spans="1:12">
      <c r="A99" t="str">
        <f t="shared" ref="A99:A105" si="0">B13</f>
        <v>Capex</v>
      </c>
      <c r="B99" s="1">
        <f t="shared" ref="B99:B105" si="1">VLOOKUP(C13,$C$80:$D$84,2)</f>
        <v>0.5</v>
      </c>
      <c r="C99" s="1"/>
      <c r="D99" s="1">
        <f t="shared" ref="D99:D105" si="2">IF(E13="",0,VLOOKUP(E13,$E$80:$F$89,2))</f>
        <v>1</v>
      </c>
      <c r="E99" s="1">
        <f t="shared" ref="E99:E105" si="3">IFERROR($B99*D99,0)</f>
        <v>0.5</v>
      </c>
      <c r="F99" s="1">
        <f t="shared" ref="F99:F105" si="4">IF(H13="",0,VLOOKUP(H13,$E$80:$F$89,2))</f>
        <v>8</v>
      </c>
      <c r="G99" s="1">
        <f t="shared" ref="G99:G105" si="5">IFERROR($B99*F99,0)</f>
        <v>4</v>
      </c>
      <c r="H99" s="1">
        <f t="shared" ref="H99:H105" si="6">IF(K13="",0,VLOOKUP(K13,$E$80:$F$89,2))</f>
        <v>10</v>
      </c>
      <c r="I99" s="1">
        <f t="shared" ref="I99:I105" si="7">IFERROR($B99*H99,0)</f>
        <v>5</v>
      </c>
      <c r="J99">
        <f t="shared" ref="J99:J105" si="8">MIN(D99,F99,H99)</f>
        <v>1</v>
      </c>
      <c r="K99">
        <f t="shared" ref="K99:K105" si="9">MAX(D99,F99,H99)</f>
        <v>10</v>
      </c>
      <c r="L99">
        <f>IF(AND(J99=0,K99=0),0,IF(AND(J99=1,K99=10),0,1))</f>
        <v>0</v>
      </c>
    </row>
    <row r="100" spans="1:12">
      <c r="A100" t="str">
        <f t="shared" si="0"/>
        <v>Opex</v>
      </c>
      <c r="B100" s="1">
        <f t="shared" si="1"/>
        <v>0.25</v>
      </c>
      <c r="C100" s="1"/>
      <c r="D100" s="1">
        <f t="shared" si="2"/>
        <v>1</v>
      </c>
      <c r="E100" s="1">
        <f t="shared" si="3"/>
        <v>0.25</v>
      </c>
      <c r="F100" s="1">
        <f t="shared" si="4"/>
        <v>10</v>
      </c>
      <c r="G100" s="1">
        <f t="shared" si="5"/>
        <v>2.5</v>
      </c>
      <c r="H100" s="1">
        <f t="shared" si="6"/>
        <v>6</v>
      </c>
      <c r="I100" s="1">
        <f t="shared" si="7"/>
        <v>1.5</v>
      </c>
      <c r="J100">
        <f t="shared" si="8"/>
        <v>1</v>
      </c>
      <c r="K100">
        <f t="shared" si="9"/>
        <v>10</v>
      </c>
      <c r="L100">
        <f t="shared" ref="L100:L105" si="10">IF(AND(J100=0,K100=0),0,IF(AND(J100=1,K100=10),0,1))</f>
        <v>0</v>
      </c>
    </row>
    <row r="101" spans="1:12">
      <c r="A101" t="str">
        <f t="shared" si="0"/>
        <v>Ecology</v>
      </c>
      <c r="B101" s="1">
        <f t="shared" si="1"/>
        <v>0.75</v>
      </c>
      <c r="C101" s="1"/>
      <c r="D101" s="1">
        <f t="shared" si="2"/>
        <v>1</v>
      </c>
      <c r="E101" s="1">
        <f t="shared" si="3"/>
        <v>0.75</v>
      </c>
      <c r="F101" s="1">
        <f t="shared" si="4"/>
        <v>10</v>
      </c>
      <c r="G101" s="1">
        <f t="shared" si="5"/>
        <v>7.5</v>
      </c>
      <c r="H101" s="1">
        <f t="shared" si="6"/>
        <v>9</v>
      </c>
      <c r="I101" s="1">
        <f t="shared" si="7"/>
        <v>6.75</v>
      </c>
      <c r="J101">
        <f t="shared" si="8"/>
        <v>1</v>
      </c>
      <c r="K101">
        <f t="shared" si="9"/>
        <v>10</v>
      </c>
      <c r="L101">
        <f t="shared" si="10"/>
        <v>0</v>
      </c>
    </row>
    <row r="102" spans="1:12">
      <c r="A102" t="str">
        <f t="shared" si="0"/>
        <v>Heritage</v>
      </c>
      <c r="B102" s="1">
        <f t="shared" si="1"/>
        <v>0.05</v>
      </c>
      <c r="C102" s="1"/>
      <c r="D102" s="1">
        <f t="shared" si="2"/>
        <v>10</v>
      </c>
      <c r="E102" s="1">
        <f t="shared" si="3"/>
        <v>0.5</v>
      </c>
      <c r="F102" s="1">
        <f t="shared" si="4"/>
        <v>1</v>
      </c>
      <c r="G102" s="1">
        <f t="shared" si="5"/>
        <v>0.05</v>
      </c>
      <c r="H102" s="1">
        <f t="shared" si="6"/>
        <v>1</v>
      </c>
      <c r="I102" s="1">
        <f t="shared" si="7"/>
        <v>0.05</v>
      </c>
      <c r="J102">
        <f t="shared" si="8"/>
        <v>1</v>
      </c>
      <c r="K102">
        <f t="shared" si="9"/>
        <v>10</v>
      </c>
      <c r="L102">
        <f t="shared" si="10"/>
        <v>0</v>
      </c>
    </row>
    <row r="103" spans="1:12">
      <c r="A103" t="str">
        <f t="shared" si="0"/>
        <v>Pollution</v>
      </c>
      <c r="B103" s="1">
        <f t="shared" si="1"/>
        <v>0.05</v>
      </c>
      <c r="C103" s="1"/>
      <c r="D103" s="1">
        <f t="shared" si="2"/>
        <v>3</v>
      </c>
      <c r="E103" s="1">
        <f t="shared" si="3"/>
        <v>0.15000000000000002</v>
      </c>
      <c r="F103" s="1">
        <f t="shared" si="4"/>
        <v>10</v>
      </c>
      <c r="G103" s="1">
        <f t="shared" si="5"/>
        <v>0.5</v>
      </c>
      <c r="H103" s="1">
        <f t="shared" si="6"/>
        <v>1</v>
      </c>
      <c r="I103" s="1">
        <f t="shared" si="7"/>
        <v>0.05</v>
      </c>
      <c r="J103">
        <f t="shared" si="8"/>
        <v>1</v>
      </c>
      <c r="K103">
        <f t="shared" si="9"/>
        <v>10</v>
      </c>
      <c r="L103">
        <f t="shared" si="10"/>
        <v>0</v>
      </c>
    </row>
    <row r="104" spans="1:12">
      <c r="A104" t="str">
        <f t="shared" si="0"/>
        <v>Community - construction</v>
      </c>
      <c r="B104" s="1">
        <f t="shared" si="1"/>
        <v>0.25</v>
      </c>
      <c r="C104" s="1"/>
      <c r="D104" s="1">
        <f t="shared" si="2"/>
        <v>10</v>
      </c>
      <c r="E104" s="1">
        <f t="shared" si="3"/>
        <v>2.5</v>
      </c>
      <c r="F104" s="1">
        <f t="shared" si="4"/>
        <v>1</v>
      </c>
      <c r="G104" s="1">
        <f t="shared" si="5"/>
        <v>0.25</v>
      </c>
      <c r="H104" s="1">
        <f t="shared" si="6"/>
        <v>3</v>
      </c>
      <c r="I104" s="1">
        <f t="shared" si="7"/>
        <v>0.75</v>
      </c>
      <c r="J104">
        <f t="shared" si="8"/>
        <v>1</v>
      </c>
      <c r="K104">
        <f t="shared" si="9"/>
        <v>10</v>
      </c>
      <c r="L104">
        <f t="shared" si="10"/>
        <v>0</v>
      </c>
    </row>
    <row r="105" spans="1:12">
      <c r="A105" t="str">
        <f t="shared" si="0"/>
        <v>Community - ongoing</v>
      </c>
      <c r="B105" s="1">
        <f t="shared" si="1"/>
        <v>1</v>
      </c>
      <c r="C105" s="1"/>
      <c r="D105" s="1">
        <f t="shared" si="2"/>
        <v>10</v>
      </c>
      <c r="E105" s="1">
        <f t="shared" si="3"/>
        <v>10</v>
      </c>
      <c r="F105" s="1">
        <f t="shared" si="4"/>
        <v>1</v>
      </c>
      <c r="G105" s="1">
        <f t="shared" si="5"/>
        <v>1</v>
      </c>
      <c r="H105" s="1">
        <f t="shared" si="6"/>
        <v>2</v>
      </c>
      <c r="I105" s="1">
        <f t="shared" si="7"/>
        <v>2</v>
      </c>
      <c r="J105">
        <f t="shared" si="8"/>
        <v>1</v>
      </c>
      <c r="K105">
        <f t="shared" si="9"/>
        <v>10</v>
      </c>
      <c r="L105">
        <f t="shared" si="10"/>
        <v>0</v>
      </c>
    </row>
    <row r="106" spans="1:12">
      <c r="E106">
        <f>SUM(E99:E105)</f>
        <v>14.65</v>
      </c>
      <c r="G106">
        <f>SUM(G99:G105)</f>
        <v>15.8</v>
      </c>
      <c r="I106">
        <f>SUM(I99:I105)</f>
        <v>16.100000000000001</v>
      </c>
    </row>
  </sheetData>
  <mergeCells count="3">
    <mergeCell ref="C7:L7"/>
    <mergeCell ref="C8:L8"/>
    <mergeCell ref="C9:L9"/>
  </mergeCells>
  <conditionalFormatting sqref="E13:E22 H13:H22 K13:K22">
    <cfRule type="cellIs" dxfId="1" priority="13" operator="equal">
      <formula>$E$89</formula>
    </cfRule>
    <cfRule type="cellIs" dxfId="0" priority="14" operator="equal">
      <formula>$E$80</formula>
    </cfRule>
  </conditionalFormatting>
  <dataValidations count="2">
    <dataValidation type="list" allowBlank="1" showInputMessage="1" showErrorMessage="1" sqref="C13:C22">
      <formula1>$C$80:$C$84</formula1>
    </dataValidation>
    <dataValidation type="list" allowBlank="1" showInputMessage="1" showErrorMessage="1" sqref="K13:K22 E13:E22 H13:H22">
      <formula1>$E$80:$E$89</formula1>
    </dataValidation>
  </dataValidations>
  <pageMargins left="0.7" right="0.7" top="0.75" bottom="0.75" header="0.3" footer="0.3"/>
  <pageSetup paperSize="9" scale="46" orientation="portrait" horizontalDpi="200" verticalDpi="200" r:id="rId1"/>
  <colBreaks count="1" manualBreakCount="1">
    <brk id="13"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Ausgrid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t42150</dc:creator>
  <cp:lastModifiedBy>t57645</cp:lastModifiedBy>
  <dcterms:created xsi:type="dcterms:W3CDTF">2013-07-16T22:04:02Z</dcterms:created>
  <dcterms:modified xsi:type="dcterms:W3CDTF">2014-05-09T01:39:45Z</dcterms:modified>
</cp:coreProperties>
</file>