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/>
  <bookViews>
    <workbookView xWindow="-12" yWindow="-12" windowWidth="19416" windowHeight="5616" tabRatio="557"/>
  </bookViews>
  <sheets>
    <sheet name="Project" sheetId="114" r:id="rId1"/>
    <sheet name="Substations" sheetId="6" r:id="rId2"/>
    <sheet name="Overhead Lines" sheetId="23" r:id="rId3"/>
    <sheet name="Underground Cables" sheetId="26" r:id="rId4"/>
    <sheet name="Miscellaneous Equipment" sheetId="22" r:id="rId5"/>
  </sheets>
  <definedNames>
    <definedName name="_xlnm._FilterDatabase" localSheetId="2" hidden="1">'Overhead Lines'!$E$6:$H$11</definedName>
    <definedName name="ASP3_Company">Project!$C$13</definedName>
    <definedName name="ASP3_Date">Project!$C$15</definedName>
    <definedName name="ASP3_Name">Project!$C$12</definedName>
    <definedName name="ASP3_Phone">Project!$C$14</definedName>
    <definedName name="cooling">Substations!$J1</definedName>
    <definedName name="custom_types">Substations!$AB$7:$AD$25</definedName>
    <definedName name="funding">Substations!$X$21:$X$24</definedName>
    <definedName name="Job_Description">Project!$B$9</definedName>
    <definedName name="kVA">Substations!$I1</definedName>
    <definedName name="Missing_data">Project!$G$5</definedName>
    <definedName name="_xlnm.Print_Area" localSheetId="3">'Underground Cables'!$A$1:$V$41</definedName>
    <definedName name="RATING1">Substations!$V$7:$V$9</definedName>
    <definedName name="RATING2">Substations!$V$12:$V$13</definedName>
    <definedName name="RATING3">Substations!$V$16:$V$18</definedName>
    <definedName name="RATING4">Substations!$V$21:$V$22</definedName>
    <definedName name="RATING5">Substations!$V$25:$V$29</definedName>
    <definedName name="RATING6">Substations!$V$32:$V$34</definedName>
    <definedName name="RATING7">Substations!$V$37</definedName>
    <definedName name="RATING8">Substations!$V$40:$V$41</definedName>
    <definedName name="Rock">Project!$C$10</definedName>
    <definedName name="SC_Number">Project!$C$4</definedName>
    <definedName name="Select_Suburb">Suburbs[Suburb]</definedName>
    <definedName name="Sub_Style">Substations!$E1</definedName>
    <definedName name="subdecom">Substations!$G1</definedName>
    <definedName name="subexist">Substations!$K1</definedName>
    <definedName name="subfunding">Substations!$F1</definedName>
    <definedName name="SubName">Substations!$B1</definedName>
    <definedName name="subnumber">Substations!$C1</definedName>
    <definedName name="SUBS_STYLE1">Substations!$R$7:$R$7</definedName>
    <definedName name="SUBS_STYLE10">Substations!$R$19</definedName>
    <definedName name="SUBS_STYLE11">Substations!$R$28</definedName>
    <definedName name="SUBS_STYLE4">Substations!$R$9:$R$9</definedName>
    <definedName name="SUBS_STYLE6">Substations!$R$11:$R$15</definedName>
    <definedName name="SUBS_STYLE8">Substations!$R$21:$R$26</definedName>
    <definedName name="SUBS_STYLE9">Substations!$R$18</definedName>
    <definedName name="Substation_Style">Substations!$R$7:$S$26</definedName>
    <definedName name="Substation_Type">Substations!$P$10:$P$17</definedName>
    <definedName name="Substations">Substations!$B$5:$J$16</definedName>
    <definedName name="Substations_Select">Substations!$P$9:$P$28</definedName>
    <definedName name="subtype">Substations!$D1</definedName>
    <definedName name="Suburb">Project!$C$6</definedName>
    <definedName name="TX_Cooling">Substations!$Z$7:$Z$9</definedName>
    <definedName name="TX_Oil">Substations!$Z$12:$Z$13</definedName>
    <definedName name="TX_Quantity">Substations!$Z$16:$Z$20</definedName>
    <definedName name="TX_Rating">Substations!$V$7:$V$10</definedName>
    <definedName name="TX_Sizes">Substations!$W$9:$W$22</definedName>
    <definedName name="TXQty">Substations!$H1</definedName>
  </definedNames>
  <calcPr calcId="145621"/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15" i="6"/>
  <c r="F16" i="6"/>
  <c r="F7" i="6"/>
  <c r="J8" i="6" l="1"/>
  <c r="J9" i="6"/>
  <c r="J10" i="6"/>
  <c r="J11" i="6"/>
  <c r="J12" i="6"/>
  <c r="J13" i="6"/>
  <c r="J14" i="6"/>
  <c r="J15" i="6"/>
  <c r="J16" i="6"/>
  <c r="E8" i="6" l="1"/>
  <c r="X12" i="6"/>
  <c r="E7" i="6" l="1"/>
  <c r="J7" i="6" s="1"/>
  <c r="E9" i="6"/>
  <c r="AI8" i="6" l="1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7" i="6"/>
  <c r="H8" i="6" l="1"/>
  <c r="H9" i="6"/>
  <c r="H10" i="6"/>
  <c r="H11" i="6"/>
  <c r="H12" i="6"/>
  <c r="H13" i="6"/>
  <c r="H14" i="6"/>
  <c r="H15" i="6"/>
  <c r="H16" i="6"/>
  <c r="H7" i="6"/>
  <c r="K8" i="6" l="1"/>
  <c r="E10" i="6"/>
  <c r="K10" i="6" s="1"/>
  <c r="E11" i="6"/>
  <c r="K11" i="6" s="1"/>
  <c r="E12" i="6"/>
  <c r="K12" i="6" s="1"/>
  <c r="E13" i="6"/>
  <c r="K13" i="6" s="1"/>
  <c r="E14" i="6"/>
  <c r="K14" i="6" s="1"/>
  <c r="E15" i="6"/>
  <c r="K15" i="6" s="1"/>
  <c r="E16" i="6"/>
  <c r="K16" i="6" s="1"/>
  <c r="K9" i="6" l="1"/>
  <c r="Y8" i="6"/>
  <c r="Y9" i="6"/>
  <c r="Y10" i="6"/>
  <c r="Y11" i="6"/>
  <c r="Y12" i="6"/>
  <c r="Y13" i="6"/>
  <c r="Y14" i="6"/>
  <c r="Y15" i="6"/>
  <c r="Y16" i="6"/>
  <c r="Y7" i="6"/>
  <c r="X7" i="6"/>
  <c r="X16" i="6"/>
  <c r="X8" i="6" l="1"/>
  <c r="X9" i="6"/>
  <c r="X10" i="6"/>
  <c r="X11" i="6"/>
  <c r="X13" i="6"/>
  <c r="X14" i="6"/>
  <c r="X15" i="6"/>
  <c r="G6" i="114"/>
  <c r="G5" i="114"/>
  <c r="E6" i="114" l="1"/>
  <c r="C7" i="114" l="1"/>
  <c r="N22" i="26" l="1"/>
  <c r="N23" i="26"/>
  <c r="N24" i="26"/>
  <c r="N16" i="26"/>
  <c r="N17" i="26"/>
  <c r="N18" i="26"/>
  <c r="N11" i="26"/>
  <c r="N9" i="26"/>
  <c r="N10" i="26"/>
  <c r="N8" i="26"/>
  <c r="S18" i="22"/>
  <c r="S11" i="22"/>
  <c r="S15" i="22"/>
  <c r="S17" i="22"/>
  <c r="S7" i="22"/>
  <c r="S8" i="22"/>
  <c r="S9" i="22"/>
  <c r="S10" i="22"/>
  <c r="S12" i="22"/>
  <c r="S13" i="22"/>
  <c r="S14" i="22"/>
  <c r="S16" i="22"/>
  <c r="S19" i="22"/>
  <c r="S20" i="22"/>
  <c r="S21" i="22"/>
  <c r="S22" i="22"/>
  <c r="S23" i="22"/>
  <c r="S24" i="22"/>
  <c r="S25" i="22"/>
  <c r="S26" i="22"/>
  <c r="S27" i="22"/>
  <c r="S28" i="22"/>
  <c r="Q20" i="22"/>
  <c r="Q16" i="22"/>
  <c r="Q18" i="22"/>
  <c r="Q17" i="22"/>
  <c r="Q15" i="22"/>
  <c r="Q19" i="22"/>
  <c r="Q21" i="22"/>
  <c r="Q22" i="22"/>
  <c r="Q23" i="22"/>
  <c r="P21" i="22"/>
  <c r="P23" i="22"/>
  <c r="P20" i="22"/>
  <c r="P16" i="22"/>
  <c r="P17" i="22"/>
  <c r="P18" i="22"/>
  <c r="P15" i="22"/>
  <c r="P19" i="22"/>
  <c r="P22" i="22"/>
  <c r="R23" i="22"/>
  <c r="R21" i="22"/>
  <c r="R20" i="22"/>
  <c r="R16" i="22"/>
  <c r="R18" i="22"/>
  <c r="R17" i="22"/>
  <c r="R15" i="22"/>
  <c r="R19" i="22"/>
  <c r="R22" i="22"/>
  <c r="N37" i="26"/>
  <c r="P24" i="22" l="1"/>
  <c r="R24" i="22"/>
  <c r="Q24" i="22"/>
  <c r="S30" i="22"/>
  <c r="N7" i="26"/>
  <c r="K7" i="6"/>
  <c r="K5" i="6" s="1"/>
</calcChain>
</file>

<file path=xl/sharedStrings.xml><?xml version="1.0" encoding="utf-8"?>
<sst xmlns="http://schemas.openxmlformats.org/spreadsheetml/2006/main" count="1594" uniqueCount="1448">
  <si>
    <t>ELLALONG</t>
  </si>
  <si>
    <t>ELLERSTON</t>
  </si>
  <si>
    <t>ELRINGTON</t>
  </si>
  <si>
    <t>ELVINA BAY</t>
  </si>
  <si>
    <t>EMPIRE BAY</t>
  </si>
  <si>
    <t>ENFIELD</t>
  </si>
  <si>
    <t>ENGADINE</t>
  </si>
  <si>
    <t>ENMORE</t>
  </si>
  <si>
    <t>EPPING</t>
  </si>
  <si>
    <t>ERARING</t>
  </si>
  <si>
    <t>ERINA</t>
  </si>
  <si>
    <t>ERINA HEIGHTS</t>
  </si>
  <si>
    <t>ERSKINEVILLE</t>
  </si>
  <si>
    <t>ESTELVILLE</t>
  </si>
  <si>
    <t>ETTALONG</t>
  </si>
  <si>
    <t>ETTALONG BEACH</t>
  </si>
  <si>
    <t>EVELEIGH</t>
  </si>
  <si>
    <t>FAIRFIELD</t>
  </si>
  <si>
    <t>FAIRLIGHT</t>
  </si>
  <si>
    <t>FALBROOK</t>
  </si>
  <si>
    <t>FARLEY</t>
  </si>
  <si>
    <t>FASSIFERN</t>
  </si>
  <si>
    <t>FAYBROOK</t>
  </si>
  <si>
    <t>FENNELL BAY</t>
  </si>
  <si>
    <t>FENNINGHAMS ISLAND</t>
  </si>
  <si>
    <t>FERN BAY</t>
  </si>
  <si>
    <t>FERN GULLY</t>
  </si>
  <si>
    <t>FERNANCES CREEK</t>
  </si>
  <si>
    <t>FERODALE</t>
  </si>
  <si>
    <t>FINGAL BAY</t>
  </si>
  <si>
    <t>FISHERMANS BAY</t>
  </si>
  <si>
    <t>FISHERS HILL</t>
  </si>
  <si>
    <t>FISHING POINT</t>
  </si>
  <si>
    <t>FIVE DOCK</t>
  </si>
  <si>
    <t>FLEMINGTON</t>
  </si>
  <si>
    <t>FLETCHER</t>
  </si>
  <si>
    <t>FLORAVILLE</t>
  </si>
  <si>
    <t>FORDWICH</t>
  </si>
  <si>
    <t>FOREST LODGE</t>
  </si>
  <si>
    <t>FORESTVILLE</t>
  </si>
  <si>
    <t>FORRESTERS BEACH</t>
  </si>
  <si>
    <t>FOUNTAINDALE</t>
  </si>
  <si>
    <t>FOUR MILE CREEK</t>
  </si>
  <si>
    <t>FOYBROOK</t>
  </si>
  <si>
    <t>FRAZER PARK</t>
  </si>
  <si>
    <t>FREEMANS WATERHOLE</t>
  </si>
  <si>
    <t>FRENCHS FOREST</t>
  </si>
  <si>
    <t>FULLERTON COVE</t>
  </si>
  <si>
    <t>GALSTON</t>
  </si>
  <si>
    <t>GAN GAN</t>
  </si>
  <si>
    <t>GARDEN ISLAND</t>
  </si>
  <si>
    <t>GARDEN SUBURB</t>
  </si>
  <si>
    <t>GARLAND VALLEY</t>
  </si>
  <si>
    <t>GATESHEAD</t>
  </si>
  <si>
    <t>GEORGES HALL</t>
  </si>
  <si>
    <t>GEORGES HEIGHTS</t>
  </si>
  <si>
    <t>GEORGETOWN</t>
  </si>
  <si>
    <t>GIANTS CREEK</t>
  </si>
  <si>
    <t>GILLIESTON HEIGHTS</t>
  </si>
  <si>
    <t>GLADESVILLE</t>
  </si>
  <si>
    <t>GLEBE</t>
  </si>
  <si>
    <t>GLEBE ISLAND</t>
  </si>
  <si>
    <t>GLEN MARTIN</t>
  </si>
  <si>
    <t>GLEN OAK</t>
  </si>
  <si>
    <t>GLEN WILLIAM</t>
  </si>
  <si>
    <t>GLENBAWN</t>
  </si>
  <si>
    <t>GLENDALE</t>
  </si>
  <si>
    <t>GLENDON</t>
  </si>
  <si>
    <t>GLENDONBROOK</t>
  </si>
  <si>
    <t>GLENNIES CREEK</t>
  </si>
  <si>
    <t>GLENNING VALLEY</t>
  </si>
  <si>
    <t>GLENRIDDING</t>
  </si>
  <si>
    <t>GLENWORTH VALLEY</t>
  </si>
  <si>
    <t>GOORANGOOLA</t>
  </si>
  <si>
    <t>GORDON</t>
  </si>
  <si>
    <t>GORE HILL</t>
  </si>
  <si>
    <t>GOROKAN</t>
  </si>
  <si>
    <t>GOSFORD</t>
  </si>
  <si>
    <t>GOSFORD WEST</t>
  </si>
  <si>
    <t>GOSFORTH</t>
  </si>
  <si>
    <t>GOSTWYCK</t>
  </si>
  <si>
    <t>GOULBURN GROVE</t>
  </si>
  <si>
    <t>GOULDSVILLE</t>
  </si>
  <si>
    <t>GOWRIE</t>
  </si>
  <si>
    <t>GRANVILLE</t>
  </si>
  <si>
    <t>GRAYS POINT</t>
  </si>
  <si>
    <t>GREAT MACKEREL BEACH</t>
  </si>
  <si>
    <t>GREEN CREEK</t>
  </si>
  <si>
    <t>GREEN POINT</t>
  </si>
  <si>
    <t>GREENACRE</t>
  </si>
  <si>
    <t>GREENHILLS</t>
  </si>
  <si>
    <t>GREENLAND</t>
  </si>
  <si>
    <t>GREENLANDS</t>
  </si>
  <si>
    <t>GREENWICH</t>
  </si>
  <si>
    <t>GRETA</t>
  </si>
  <si>
    <t>GRETA MAIN</t>
  </si>
  <si>
    <t>GUILDFORD</t>
  </si>
  <si>
    <t>GUNDAMAIAN</t>
  </si>
  <si>
    <t>GUNDERMAN</t>
  </si>
  <si>
    <t>GUNDY</t>
  </si>
  <si>
    <t>GUNGAL</t>
  </si>
  <si>
    <t>GWANDALAN</t>
  </si>
  <si>
    <t>GYMEA</t>
  </si>
  <si>
    <t>GYMEA BAY</t>
  </si>
  <si>
    <t>HABERFIELD</t>
  </si>
  <si>
    <t>HALEKULANI</t>
  </si>
  <si>
    <t>HALLORAN</t>
  </si>
  <si>
    <t>HAMBLEDON HILL</t>
  </si>
  <si>
    <t>HAMILTON</t>
  </si>
  <si>
    <t>HAMILTON EAST</t>
  </si>
  <si>
    <t>HAMILTON NORTH</t>
  </si>
  <si>
    <t>HAMILTON SOUTH</t>
  </si>
  <si>
    <t>HAMLYN TERRACE</t>
  </si>
  <si>
    <t>HARBORD</t>
  </si>
  <si>
    <t>HARDYS BAY</t>
  </si>
  <si>
    <t>HARPERS HILL</t>
  </si>
  <si>
    <t>HAWKS NEST</t>
  </si>
  <si>
    <t>HAYMARKET</t>
  </si>
  <si>
    <t>HEATHCOTE</t>
  </si>
  <si>
    <t>HEATHERBRAE</t>
  </si>
  <si>
    <t>HEBDEN</t>
  </si>
  <si>
    <t>HEDDON GRETA</t>
  </si>
  <si>
    <t>Primary /secondary</t>
  </si>
  <si>
    <t>LV / SL description</t>
  </si>
  <si>
    <t>HENLEY</t>
  </si>
  <si>
    <t>HERMITAGE</t>
  </si>
  <si>
    <t>HERMITAGE VALE</t>
  </si>
  <si>
    <t>Sorted</t>
  </si>
  <si>
    <t>Street light, traffic route, standard</t>
  </si>
  <si>
    <t>HEXHAM</t>
  </si>
  <si>
    <t>HIGHFIELDS</t>
  </si>
  <si>
    <t>HILLSBOROUGH</t>
  </si>
  <si>
    <t>HILLSBOROUGH (MAITLAND)</t>
  </si>
  <si>
    <t>HILLSDALE</t>
  </si>
  <si>
    <t>HINTON</t>
  </si>
  <si>
    <t>HOLGATE</t>
  </si>
  <si>
    <t>HOLLYDEEN</t>
  </si>
  <si>
    <t>HOLMESVILLE</t>
  </si>
  <si>
    <t>HOMEBUSH</t>
  </si>
  <si>
    <t>HOMEBUSH BAY</t>
  </si>
  <si>
    <t>HOMEBUSH WEST</t>
  </si>
  <si>
    <t>HORNSBY</t>
  </si>
  <si>
    <t>HORNSBY HEIGHTS</t>
  </si>
  <si>
    <t>HORSESHOE BEND</t>
  </si>
  <si>
    <t>HORSFIELD BAY</t>
  </si>
  <si>
    <t>HOWES VALLEY</t>
  </si>
  <si>
    <t>HOWICK</t>
  </si>
  <si>
    <t>HUNTER VIEW</t>
  </si>
  <si>
    <t>HUNTERS HILL</t>
  </si>
  <si>
    <t>HUNTERVIEW</t>
  </si>
  <si>
    <t>HUNTLEYS POINT</t>
  </si>
  <si>
    <t>HURLSTONE PARK</t>
  </si>
  <si>
    <t>HURSTVILLE</t>
  </si>
  <si>
    <t>HURSTVILLE GROVE</t>
  </si>
  <si>
    <t>ILLAWONG</t>
  </si>
  <si>
    <t>INGAR</t>
  </si>
  <si>
    <t>INGLESIDE</t>
  </si>
  <si>
    <t>ISLINGTON</t>
  </si>
  <si>
    <t>JANNALI</t>
  </si>
  <si>
    <t>JERRYS PLAINS</t>
  </si>
  <si>
    <t>JESMOND</t>
  </si>
  <si>
    <t>JEWELLS</t>
  </si>
  <si>
    <t>JILLIBY</t>
  </si>
  <si>
    <t>KAHIBAH</t>
  </si>
  <si>
    <t>KANGAROO POINT</t>
  </si>
  <si>
    <t>KANGY ANGY</t>
  </si>
  <si>
    <t>Rock excavation required:</t>
  </si>
  <si>
    <t xml:space="preserve">Rock excavation </t>
  </si>
  <si>
    <t>KANWAL</t>
  </si>
  <si>
    <t>KAREELA</t>
  </si>
  <si>
    <t>KARIONG</t>
  </si>
  <si>
    <t>KARS SPRINGS</t>
  </si>
  <si>
    <t>KARUAH</t>
  </si>
  <si>
    <t>KAYUGA</t>
  </si>
  <si>
    <t>KEARSLEY</t>
  </si>
  <si>
    <t>KEINBAH</t>
  </si>
  <si>
    <t>KENSINGTON</t>
  </si>
  <si>
    <t>KERRABEE</t>
  </si>
  <si>
    <t>KILABEN BAY</t>
  </si>
  <si>
    <t>KILLARA</t>
  </si>
  <si>
    <t>KILLARNEY HEIGHTS</t>
  </si>
  <si>
    <t>KILLARNEY VALE</t>
  </si>
  <si>
    <t>KILLCARE</t>
  </si>
  <si>
    <t>KILLCARE HEIGHTS</t>
  </si>
  <si>
    <t>KILLINGWORTH</t>
  </si>
  <si>
    <t>KINCUMBER</t>
  </si>
  <si>
    <t>KINCUMBER SOUTH</t>
  </si>
  <si>
    <t>KINGS CROSS</t>
  </si>
  <si>
    <t>KINGSFORD</t>
  </si>
  <si>
    <t>KINGSGROVE</t>
  </si>
  <si>
    <t>KIRKTON</t>
  </si>
  <si>
    <t>KIRRAWEE</t>
  </si>
  <si>
    <t>KIRRIBILLI</t>
  </si>
  <si>
    <t>KISSING POINT</t>
  </si>
  <si>
    <t>KITCHENER</t>
  </si>
  <si>
    <t>KOGARAH</t>
  </si>
  <si>
    <t>KOGARAH BAY</t>
  </si>
  <si>
    <t>KOOLEWONG</t>
  </si>
  <si>
    <t>KOORAGANG</t>
  </si>
  <si>
    <t>KOORAGANG ISLAND</t>
  </si>
  <si>
    <t>KOORAGANG ISLAND WEST</t>
  </si>
  <si>
    <t>KOTARA</t>
  </si>
  <si>
    <t>KOTARA HEIGHTS</t>
  </si>
  <si>
    <t>KOTARA SOUTH</t>
  </si>
  <si>
    <t>KULNURA</t>
  </si>
  <si>
    <t>KURNELL</t>
  </si>
  <si>
    <t>KURRI KURRI</t>
  </si>
  <si>
    <t>KYEEMAGH</t>
  </si>
  <si>
    <t>LA PEROUSE</t>
  </si>
  <si>
    <t>LAGUNA</t>
  </si>
  <si>
    <t>LAKE HAVEN</t>
  </si>
  <si>
    <t>LAKE MUNMORAH</t>
  </si>
  <si>
    <t>LAKELANDS</t>
  </si>
  <si>
    <t>LAKEMBA</t>
  </si>
  <si>
    <t>LAMBS CREEK</t>
  </si>
  <si>
    <t>LAMBS VALLEY</t>
  </si>
  <si>
    <t>LAMBTON</t>
  </si>
  <si>
    <t>LANE COVE</t>
  </si>
  <si>
    <t>LANE COVE WEST</t>
  </si>
  <si>
    <t>LANSDOWNE</t>
  </si>
  <si>
    <t>LARGS</t>
  </si>
  <si>
    <t>LAVENDER BAY</t>
  </si>
  <si>
    <t>LEASKS CREEK</t>
  </si>
  <si>
    <t>LECONFIELD</t>
  </si>
  <si>
    <t>LEICHHARDT</t>
  </si>
  <si>
    <t>LEMINGTON</t>
  </si>
  <si>
    <t>LEMON GROVE</t>
  </si>
  <si>
    <t>LEMON TREE</t>
  </si>
  <si>
    <t>LEMON TREE PASSAGE</t>
  </si>
  <si>
    <t>LENAGHAN</t>
  </si>
  <si>
    <t>LEWISHAM</t>
  </si>
  <si>
    <t>LIBERTY GROVE</t>
  </si>
  <si>
    <t>LIDCOMBE</t>
  </si>
  <si>
    <t>LIDDELL</t>
  </si>
  <si>
    <t>LILLI PILLI</t>
  </si>
  <si>
    <t>LILYFIELD</t>
  </si>
  <si>
    <t>LIMEBURNERS CREEK</t>
  </si>
  <si>
    <t>LINDFIELD</t>
  </si>
  <si>
    <t>LINLEY POINT</t>
  </si>
  <si>
    <t>LISAROW</t>
  </si>
  <si>
    <t>LITTLE BAY</t>
  </si>
  <si>
    <t>LITTLE JILLIBY</t>
  </si>
  <si>
    <t>LITTLE PELICAN</t>
  </si>
  <si>
    <t>LITTLE WOBBY</t>
  </si>
  <si>
    <t>LOCHINVAR</t>
  </si>
  <si>
    <t>LOFTUS</t>
  </si>
  <si>
    <t>LONG JETTY</t>
  </si>
  <si>
    <t>LONG POINT</t>
  </si>
  <si>
    <t>LONGUEVILLE</t>
  </si>
  <si>
    <t>LORN</t>
  </si>
  <si>
    <t>LOUTH PARK</t>
  </si>
  <si>
    <t>LOVEDALE</t>
  </si>
  <si>
    <t>LOVETT BAY</t>
  </si>
  <si>
    <t>LOWER BELFORD</t>
  </si>
  <si>
    <t>LOWER MANGROVE</t>
  </si>
  <si>
    <t>LOXFORD</t>
  </si>
  <si>
    <t>LUCAS HEIGHTS</t>
  </si>
  <si>
    <t>LUCERNIA</t>
  </si>
  <si>
    <t>LUGARNO</t>
  </si>
  <si>
    <t>LURLINE BAY</t>
  </si>
  <si>
    <t>LUSKINTYRE</t>
  </si>
  <si>
    <t>MACDONALDS CREEK</t>
  </si>
  <si>
    <t>Bitumen / Concrete Roadway</t>
  </si>
  <si>
    <t>MACMASTERS BEACH</t>
  </si>
  <si>
    <t>MACQUARIE HILLS</t>
  </si>
  <si>
    <t>MACQUARIE PARK</t>
  </si>
  <si>
    <t>MACQUARIE UNIVERSITY</t>
  </si>
  <si>
    <t>MAIANBAR</t>
  </si>
  <si>
    <t>MAISON DIEU</t>
  </si>
  <si>
    <t>MAITLAND</t>
  </si>
  <si>
    <t>MAITLAND VALE</t>
  </si>
  <si>
    <t>MALABAR</t>
  </si>
  <si>
    <t>MALABAR HEIGHTS</t>
  </si>
  <si>
    <t>MALLABULA</t>
  </si>
  <si>
    <t>MANDALONG</t>
  </si>
  <si>
    <t>MANGOOLA</t>
  </si>
  <si>
    <t>MANGROVE CREEK</t>
  </si>
  <si>
    <t>MANGROVE MOUNTAIN</t>
  </si>
  <si>
    <t>MANLY</t>
  </si>
  <si>
    <t>MANLY VALE</t>
  </si>
  <si>
    <t>MANNERING PARK</t>
  </si>
  <si>
    <t>MANOBALAI</t>
  </si>
  <si>
    <t>MARDI</t>
  </si>
  <si>
    <t>MARKS POINT</t>
  </si>
  <si>
    <t>MARMONG POINT</t>
  </si>
  <si>
    <t>MAROUBRA</t>
  </si>
  <si>
    <t>MARRICKVILLE</t>
  </si>
  <si>
    <t>MARSFIELD</t>
  </si>
  <si>
    <t>MARTINDALE</t>
  </si>
  <si>
    <t>MARTINSVILLE</t>
  </si>
  <si>
    <t>MARYLAND</t>
  </si>
  <si>
    <t>MARYVILLE</t>
  </si>
  <si>
    <t>MASCOT</t>
  </si>
  <si>
    <t>MASSEYS CREEK</t>
  </si>
  <si>
    <t>MATCHAM</t>
  </si>
  <si>
    <t>MATRAVILLE</t>
  </si>
  <si>
    <t>MAYFIELD</t>
  </si>
  <si>
    <t>MAYFIELD EAST</t>
  </si>
  <si>
    <t>MAYFIELD NORTH</t>
  </si>
  <si>
    <t>MAYFIELD WEST</t>
  </si>
  <si>
    <t>MCCULLYS GAP</t>
  </si>
  <si>
    <t>MCDOUGALLS HILL</t>
  </si>
  <si>
    <t>MCDOUGALS HILL</t>
  </si>
  <si>
    <t>MCMAHONS POINT</t>
  </si>
  <si>
    <t>MEADOWBANK</t>
  </si>
  <si>
    <t>MEDOWIE</t>
  </si>
  <si>
    <t>MELROSE PARK</t>
  </si>
  <si>
    <t>MELVILLE</t>
  </si>
  <si>
    <t>MENAI</t>
  </si>
  <si>
    <t>MEREWETHER</t>
  </si>
  <si>
    <t>MEREWETHER HEIGHTS</t>
  </si>
  <si>
    <t>MERRIWA</t>
  </si>
  <si>
    <t>METFORD</t>
  </si>
  <si>
    <t>MID LORN</t>
  </si>
  <si>
    <t>MIDDLE BROOK</t>
  </si>
  <si>
    <t>MIDDLE CAMP</t>
  </si>
  <si>
    <t>MIDDLE COVE</t>
  </si>
  <si>
    <t>MIDDLE FALBROOK</t>
  </si>
  <si>
    <t>MIDDLE HEAD</t>
  </si>
  <si>
    <t>MILBRODALE</t>
  </si>
  <si>
    <t>MILLERS FOREST</t>
  </si>
  <si>
    <t>MILLERS POINT</t>
  </si>
  <si>
    <t>MILLFIELD</t>
  </si>
  <si>
    <t>MILPERRA</t>
  </si>
  <si>
    <t>MILSONS PASSAGE</t>
  </si>
  <si>
    <t>MILSONS POINT</t>
  </si>
  <si>
    <t>MINDARIBBA</t>
  </si>
  <si>
    <t>MINE CAMP</t>
  </si>
  <si>
    <t>MINMI</t>
  </si>
  <si>
    <t>MIRANDA</t>
  </si>
  <si>
    <t>MIRANNIE</t>
  </si>
  <si>
    <t>MIRRABOOKA</t>
  </si>
  <si>
    <t>MITCHELL LINE</t>
  </si>
  <si>
    <t>MITCHELLS FLAT</t>
  </si>
  <si>
    <t>MONA VALE</t>
  </si>
  <si>
    <t>MONKERAI</t>
  </si>
  <si>
    <t>MONTEREY</t>
  </si>
  <si>
    <t>MOOBI</t>
  </si>
  <si>
    <t>MOONAN BROOK</t>
  </si>
  <si>
    <t>MOONAN FLAT</t>
  </si>
  <si>
    <t>MOONEE</t>
  </si>
  <si>
    <t>MOONEY CREEK</t>
  </si>
  <si>
    <t>MOONEY MOONEY</t>
  </si>
  <si>
    <t>MOONEY MOONEY CREEK</t>
  </si>
  <si>
    <t>MOORE PARK</t>
  </si>
  <si>
    <t>MORISSET</t>
  </si>
  <si>
    <t>MORISSET PARK</t>
  </si>
  <si>
    <t>MORNING BAY</t>
  </si>
  <si>
    <t>MORPETH</t>
  </si>
  <si>
    <t>MORTDALE</t>
  </si>
  <si>
    <t>MORTLAKE</t>
  </si>
  <si>
    <t>MOSMAN</t>
  </si>
  <si>
    <t>MOTTO FARM</t>
  </si>
  <si>
    <t>MOUNT ARTHUR</t>
  </si>
  <si>
    <t>MOUNT BRIGHT</t>
  </si>
  <si>
    <t>MOUNT COLAH</t>
  </si>
  <si>
    <t>MOUNT DEE</t>
  </si>
  <si>
    <t>MOUNT DRYING</t>
  </si>
  <si>
    <t>MOUNT ELLIOTT</t>
  </si>
  <si>
    <t>MOUNT HEATON</t>
  </si>
  <si>
    <t>MOUNT HUTTON</t>
  </si>
  <si>
    <t>MOUNT KANWARY</t>
  </si>
  <si>
    <t>MOUNT KURING-GAI</t>
  </si>
  <si>
    <t>MOUNT LEWIS</t>
  </si>
  <si>
    <t>MOUNT MCQUOID</t>
  </si>
  <si>
    <t>MOUNT OLIVE</t>
  </si>
  <si>
    <t>MOUNT PLEASANT</t>
  </si>
  <si>
    <t>MOUNT ROYAL</t>
  </si>
  <si>
    <t>MOUNT SIMPSON</t>
  </si>
  <si>
    <t>MOUNT SUGARLOAF</t>
  </si>
  <si>
    <t>MOUNT THORLEY</t>
  </si>
  <si>
    <t>MOUNT VIEW</t>
  </si>
  <si>
    <t>MOUNT VINCENT</t>
  </si>
  <si>
    <t>MOUNT WHITE</t>
  </si>
  <si>
    <t>MT KURING GAI</t>
  </si>
  <si>
    <t>MT LEWIS</t>
  </si>
  <si>
    <t>MT WHITE</t>
  </si>
  <si>
    <t>MUDIES CREEK</t>
  </si>
  <si>
    <t>MULBRING</t>
  </si>
  <si>
    <t>MURRAYS RUN</t>
  </si>
  <si>
    <t>MUSCLE CREEK</t>
  </si>
  <si>
    <t>MUSWELLBROOK</t>
  </si>
  <si>
    <t>MYRTLE GULLY</t>
  </si>
  <si>
    <t>MYUNA BAY</t>
  </si>
  <si>
    <t>NARARA</t>
  </si>
  <si>
    <t>NAREMBURN</t>
  </si>
  <si>
    <t>NARRABEEN</t>
  </si>
  <si>
    <t>NARRABEEN NORTH</t>
  </si>
  <si>
    <t>NARRAWEENA</t>
  </si>
  <si>
    <t>NARWEE</t>
  </si>
  <si>
    <t>NEATH</t>
  </si>
  <si>
    <t>NELSON BAY</t>
  </si>
  <si>
    <t>NELSONS PLAINS</t>
  </si>
  <si>
    <t>NEUTRAL BAY</t>
  </si>
  <si>
    <t>NEV FREUGH</t>
  </si>
  <si>
    <t>NEW LAMBTON</t>
  </si>
  <si>
    <t>NEW LAMBTON HEIGHTS</t>
  </si>
  <si>
    <t>NEWCASTLE</t>
  </si>
  <si>
    <t>NEWCASTLE EAST</t>
  </si>
  <si>
    <t>NEWCASTLE NORTH</t>
  </si>
  <si>
    <t>NEWCASTLE WEST</t>
  </si>
  <si>
    <t>NEWDELL</t>
  </si>
  <si>
    <t>NEWINGTON</t>
  </si>
  <si>
    <t>NEWPORT</t>
  </si>
  <si>
    <t>NEWPORT BEACH</t>
  </si>
  <si>
    <t>NEWTOWN</t>
  </si>
  <si>
    <t>NIAGARA PARK</t>
  </si>
  <si>
    <t>NORAH HEAD</t>
  </si>
  <si>
    <t>NORAVILLE</t>
  </si>
  <si>
    <t>NORDS WHARF</t>
  </si>
  <si>
    <t>NORMANHURST</t>
  </si>
  <si>
    <t>NORTH ARM COVE</t>
  </si>
  <si>
    <t>NORTH AVOCA</t>
  </si>
  <si>
    <t>NORTH BALGOWLAH</t>
  </si>
  <si>
    <t>NORTH BONDI</t>
  </si>
  <si>
    <t>NORTH CURL CURL</t>
  </si>
  <si>
    <t>NORTH ENGADINE</t>
  </si>
  <si>
    <t>NORTH EPPING</t>
  </si>
  <si>
    <t>NORTH GOSFORD</t>
  </si>
  <si>
    <t>NORTH HEAD</t>
  </si>
  <si>
    <t>NORTH LAMBTON</t>
  </si>
  <si>
    <t>NORTH MANLY</t>
  </si>
  <si>
    <t>Special Case: For LV "3 Phase", "Covered", "Primary", a "Size" value is also required.</t>
  </si>
  <si>
    <t>Cap Bank 11 kV up to 2.5 MVAr</t>
  </si>
  <si>
    <t>Cap Bank 11 kV up to 5 MVAr</t>
  </si>
  <si>
    <t>Cap Bank 11 kV more than 5 MVAr</t>
  </si>
  <si>
    <t>Removed / Abandoned Qty</t>
  </si>
  <si>
    <t>New Substation Funding</t>
  </si>
  <si>
    <t>NORTH NARRABEEN</t>
  </si>
  <si>
    <t>NORTH ROTHBURY</t>
  </si>
  <si>
    <t>NORTH RYDE</t>
  </si>
  <si>
    <t>NORTH STRATHFIELD</t>
  </si>
  <si>
    <t>NORTH SYDNEY</t>
  </si>
  <si>
    <t>NORTH TURRAMURRA</t>
  </si>
  <si>
    <t>NORTH WAHROONGA</t>
  </si>
  <si>
    <t>NORTHBRIDGE</t>
  </si>
  <si>
    <t>NORTHERN REGION</t>
  </si>
  <si>
    <t>NORTHVILLE</t>
  </si>
  <si>
    <t>NORTHWOOD</t>
  </si>
  <si>
    <t>NULKABA</t>
  </si>
  <si>
    <t>NUNDAH</t>
  </si>
  <si>
    <t>OAK PARK</t>
  </si>
  <si>
    <t>OAKHAMPTON</t>
  </si>
  <si>
    <t>OAKHAMPTON HEIGHTS</t>
  </si>
  <si>
    <t>OATLEY</t>
  </si>
  <si>
    <t>OBANVALE</t>
  </si>
  <si>
    <t>ODONNELLTOWN</t>
  </si>
  <si>
    <t>OLD GUILDFORD</t>
  </si>
  <si>
    <t>OMADALE</t>
  </si>
  <si>
    <t>ORANGE GROVE</t>
  </si>
  <si>
    <t>OSBORNE PARK</t>
  </si>
  <si>
    <t>OSTERLEY</t>
  </si>
  <si>
    <t>OSWALD</t>
  </si>
  <si>
    <t>OURIMBAH</t>
  </si>
  <si>
    <t>OWENDALE</t>
  </si>
  <si>
    <t>OWENS GAP</t>
  </si>
  <si>
    <t>OXFORD FALLS</t>
  </si>
  <si>
    <t>OYSTER BAY</t>
  </si>
  <si>
    <t>OYSTER COVE</t>
  </si>
  <si>
    <t>PADDINGTON</t>
  </si>
  <si>
    <t>PADSTOW</t>
  </si>
  <si>
    <t>PADSTOW HEIGHTS</t>
  </si>
  <si>
    <t>PAGES CREEK</t>
  </si>
  <si>
    <t>PAGES RIVER</t>
  </si>
  <si>
    <t>PAGEWOOD</t>
  </si>
  <si>
    <t>PALM BEACH</t>
  </si>
  <si>
    <t>PALMDALE</t>
  </si>
  <si>
    <t>PANANIA</t>
  </si>
  <si>
    <t>PARKS BAY</t>
  </si>
  <si>
    <t>PARKVILLE</t>
  </si>
  <si>
    <t>PATERSON</t>
  </si>
  <si>
    <t>PATONGA</t>
  </si>
  <si>
    <t>PATONGA BEACH</t>
  </si>
  <si>
    <t>PATRICKS PLAINS</t>
  </si>
  <si>
    <t>PAXTON</t>
  </si>
  <si>
    <t>PAYNES CROSSING</t>
  </si>
  <si>
    <t>PEAKHURST</t>
  </si>
  <si>
    <t>PEAKHURST HEIGHTS</t>
  </si>
  <si>
    <t>PEARL BEACH</t>
  </si>
  <si>
    <t>PEATS RIDGE</t>
  </si>
  <si>
    <t>PELAW MAIN</t>
  </si>
  <si>
    <t>PELICAN</t>
  </si>
  <si>
    <t>PELICAN FLAT</t>
  </si>
  <si>
    <t>PELTON</t>
  </si>
  <si>
    <t>PENNANT HILLS</t>
  </si>
  <si>
    <t>PENSHURST</t>
  </si>
  <si>
    <t>PETERSHAM</t>
  </si>
  <si>
    <t>PHEGANS BAY</t>
  </si>
  <si>
    <t>PHILLIP BAY</t>
  </si>
  <si>
    <t>PHOENIX PARK</t>
  </si>
  <si>
    <t>PICKETTS VALLEY</t>
  </si>
  <si>
    <t>PICNIC POINT</t>
  </si>
  <si>
    <t>PILES CREEK</t>
  </si>
  <si>
    <t>PINDIMAR</t>
  </si>
  <si>
    <t>PITNACREE</t>
  </si>
  <si>
    <t>POINT CLARE</t>
  </si>
  <si>
    <t>POINT FREDERICK</t>
  </si>
  <si>
    <t>POINT PIPER</t>
  </si>
  <si>
    <t>POINT WOLSTONCROFT</t>
  </si>
  <si>
    <t>POKOLBIN</t>
  </si>
  <si>
    <t>PORT BOTANY</t>
  </si>
  <si>
    <t>PORT HACKING</t>
  </si>
  <si>
    <t>PORT STEPHENS NTH</t>
  </si>
  <si>
    <t>PORT STEPHENS STH</t>
  </si>
  <si>
    <t>POTTS POINT</t>
  </si>
  <si>
    <t>PRETTY BEACH</t>
  </si>
  <si>
    <t>PUNCHBOWL</t>
  </si>
  <si>
    <t>Concrete / steel</t>
  </si>
  <si>
    <t>Shared</t>
  </si>
  <si>
    <t>Checks</t>
  </si>
  <si>
    <t>No Item</t>
  </si>
  <si>
    <t>Cust funding</t>
  </si>
  <si>
    <t>PUTNEY</t>
  </si>
  <si>
    <t>In-ground Cable Length (m)</t>
  </si>
  <si>
    <t>PUTTY</t>
  </si>
  <si>
    <t>PUTTY SOUTH</t>
  </si>
  <si>
    <t>PYMBLE</t>
  </si>
  <si>
    <t>PYRMONT</t>
  </si>
  <si>
    <t>Primary / Secondary(s):</t>
  </si>
  <si>
    <t>Note that a circuit may be Primary for part of a trench, but becomes a Secondary where it runs alongside a higher voltage circuit.</t>
  </si>
  <si>
    <t>QUEENS PARK</t>
  </si>
  <si>
    <t>QUEENSCLIFF</t>
  </si>
  <si>
    <t>QUORROBOLONG</t>
  </si>
  <si>
    <t>RAMSGATE</t>
  </si>
  <si>
    <t>RAMSGATE BEACH</t>
  </si>
  <si>
    <t>RANDWICK</t>
  </si>
  <si>
    <t>RANKIN PARK</t>
  </si>
  <si>
    <t>RATHMINES</t>
  </si>
  <si>
    <t>RAVENSDALE</t>
  </si>
  <si>
    <t>RAVENSWORTH</t>
  </si>
  <si>
    <t>RAWORTH</t>
  </si>
  <si>
    <t>RAYMOND TERRACE</t>
  </si>
  <si>
    <t>REDBOURNBERRY</t>
  </si>
  <si>
    <t>REDFERN</t>
  </si>
  <si>
    <t>REDHEAD</t>
  </si>
  <si>
    <t>REDMANVALE</t>
  </si>
  <si>
    <t>REEDY CREEK</t>
  </si>
  <si>
    <t>REGENTS PARK</t>
  </si>
  <si>
    <t>REVESBY</t>
  </si>
  <si>
    <t>REVESBY HEIGHTS</t>
  </si>
  <si>
    <t>RHODES</t>
  </si>
  <si>
    <t>RHONDDA</t>
  </si>
  <si>
    <t>RICHMOND VALE</t>
  </si>
  <si>
    <t>RINGWOOD</t>
  </si>
  <si>
    <t>RIVERVIEW</t>
  </si>
  <si>
    <t>RIVERWOOD</t>
  </si>
  <si>
    <t>RIXS CREEK</t>
  </si>
  <si>
    <t>ROCKDALE</t>
  </si>
  <si>
    <t>ROCKY POINT</t>
  </si>
  <si>
    <t>RODD POINT</t>
  </si>
  <si>
    <t>ROOKWOOD</t>
  </si>
  <si>
    <t>ROOKWOOD CEMETERY</t>
  </si>
  <si>
    <t>ROSE BAY</t>
  </si>
  <si>
    <t>ROSEBERY</t>
  </si>
  <si>
    <t>ROSEBROOK</t>
  </si>
  <si>
    <t>ROSEHILL</t>
  </si>
  <si>
    <t>ROSELANDS</t>
  </si>
  <si>
    <t>ROSEVILLE</t>
  </si>
  <si>
    <t>ROSEVILLE CHASE</t>
  </si>
  <si>
    <t>ROSSGOLE</t>
  </si>
  <si>
    <t>ROTHBURY</t>
  </si>
  <si>
    <t>ROUCHEL</t>
  </si>
  <si>
    <t>ROUCHEL ROAD</t>
  </si>
  <si>
    <t>ROUGHIT</t>
  </si>
  <si>
    <t>ROZELLE</t>
  </si>
  <si>
    <t>RUSHCUTTERS BAY</t>
  </si>
  <si>
    <t>RUSSELL LEA</t>
  </si>
  <si>
    <t>RUTHERFORD</t>
  </si>
  <si>
    <t>RYDE</t>
  </si>
  <si>
    <t>RYHOPE</t>
  </si>
  <si>
    <t>SALAMANDER BAY</t>
  </si>
  <si>
    <t>SALT ASH</t>
  </si>
  <si>
    <t>SAN REMO</t>
  </si>
  <si>
    <t>SANDGATE</t>
  </si>
  <si>
    <t>SANDHILLS</t>
  </si>
  <si>
    <t>SANDRINGHAM</t>
  </si>
  <si>
    <t>SANDY CREEK</t>
  </si>
  <si>
    <t>SANDY HOLLOW</t>
  </si>
  <si>
    <t>SANDY POINT</t>
  </si>
  <si>
    <t>SANS SOUCI</t>
  </si>
  <si>
    <t>SARATOGA</t>
  </si>
  <si>
    <t>SATUR</t>
  </si>
  <si>
    <t>SAWYERS GULLY</t>
  </si>
  <si>
    <t>SAXONVALE</t>
  </si>
  <si>
    <t>SCONE</t>
  </si>
  <si>
    <t>SCOTLAND ISLAND</t>
  </si>
  <si>
    <t>SCOTTS FLAT</t>
  </si>
  <si>
    <t>SCRUMBLO</t>
  </si>
  <si>
    <t>SEAFORTH</t>
  </si>
  <si>
    <t>SEAHAM</t>
  </si>
  <si>
    <t>SEAHAMPTON</t>
  </si>
  <si>
    <t>SEDGEFIELD</t>
  </si>
  <si>
    <t>SEFTON</t>
  </si>
  <si>
    <t>SEGENHOE</t>
  </si>
  <si>
    <t>SHELLY BEACH</t>
  </si>
  <si>
    <t>SHOAL BAY</t>
  </si>
  <si>
    <t>SHORTLAND</t>
  </si>
  <si>
    <t>SILVERWATER</t>
  </si>
  <si>
    <t>SILVERWATER MORISSET</t>
  </si>
  <si>
    <t>SINGLETON</t>
  </si>
  <si>
    <t>SINGLETON ARMY CAMP</t>
  </si>
  <si>
    <t>SINGLETON HEIGHTS</t>
  </si>
  <si>
    <t>SLACKS CREEK</t>
  </si>
  <si>
    <t>SOLDIERS POINT</t>
  </si>
  <si>
    <t>SOLDIERS SETTLEMENT</t>
  </si>
  <si>
    <t>SOMERSBY</t>
  </si>
  <si>
    <t>SOUTH COOGEE</t>
  </si>
  <si>
    <t>SOUTH HURSTVILLE</t>
  </si>
  <si>
    <t>SOUTH MAITLAND</t>
  </si>
  <si>
    <t>SOUTH SINGLETON</t>
  </si>
  <si>
    <t>SOUTH STRATHFIELD</t>
  </si>
  <si>
    <t>SOUTH TURRAMURRA</t>
  </si>
  <si>
    <t>SOUTH WALLSEND</t>
  </si>
  <si>
    <t>SPEERS POINT</t>
  </si>
  <si>
    <t>SPENCER</t>
  </si>
  <si>
    <t>SPIT JUNCTION</t>
  </si>
  <si>
    <t>SPRINGFIELD</t>
  </si>
  <si>
    <t>ST ALBANS</t>
  </si>
  <si>
    <t>ST CLAIR</t>
  </si>
  <si>
    <t>ST HUBERTS ISLAND</t>
  </si>
  <si>
    <t>ST IVES</t>
  </si>
  <si>
    <t>ST IVES CHASE</t>
  </si>
  <si>
    <t>ST LEONARDS</t>
  </si>
  <si>
    <t>ST PETERS</t>
  </si>
  <si>
    <t>STANFORD MERTHYR</t>
  </si>
  <si>
    <t>STANHOPE</t>
  </si>
  <si>
    <t>STANMORE</t>
  </si>
  <si>
    <t>STEWARTS BROOK</t>
  </si>
  <si>
    <t>STOCKRINGTON</t>
  </si>
  <si>
    <t>STOCKTON</t>
  </si>
  <si>
    <t>STRADBROKE</t>
  </si>
  <si>
    <t>STRATHFIELD</t>
  </si>
  <si>
    <t>STRATHFIELD SOUTH</t>
  </si>
  <si>
    <t>STRATHFIELD WEST</t>
  </si>
  <si>
    <t>STROUD ROAD</t>
  </si>
  <si>
    <t>SUMMER HILL</t>
  </si>
  <si>
    <t>SUMMERLAND POINT</t>
  </si>
  <si>
    <t>SUNSHINE</t>
  </si>
  <si>
    <t>SURRY HILLS</t>
  </si>
  <si>
    <t>SURVEYORS CREEK</t>
  </si>
  <si>
    <t>SUTHERLAND</t>
  </si>
  <si>
    <t>SWAN BAY</t>
  </si>
  <si>
    <t>SWAN BAY KARUAH</t>
  </si>
  <si>
    <t>SWANSEA</t>
  </si>
  <si>
    <t>SWANSEA HEADS</t>
  </si>
  <si>
    <t>SWANSEA SOUTH</t>
  </si>
  <si>
    <t>SWEETMANS CREEK</t>
  </si>
  <si>
    <t>SYDENHAM</t>
  </si>
  <si>
    <t>SYDNEY</t>
  </si>
  <si>
    <t>SYDNEY (GPO BOXs)</t>
  </si>
  <si>
    <t>SYDNEY (GPO BOXS)</t>
  </si>
  <si>
    <t>SYDNEY AIRPORT</t>
  </si>
  <si>
    <t>SYDNEY MARKETS</t>
  </si>
  <si>
    <t>SYLVANIA</t>
  </si>
  <si>
    <t>SYLVANIA WATERS</t>
  </si>
  <si>
    <t>TACOMA</t>
  </si>
  <si>
    <t>TAHLEE</t>
  </si>
  <si>
    <t>TAMARAMA</t>
  </si>
  <si>
    <t>TANILBA BAY</t>
  </si>
  <si>
    <t>TARBAN</t>
  </si>
  <si>
    <t>TAREN POINT</t>
  </si>
  <si>
    <t>TARONGA PARK</t>
  </si>
  <si>
    <t>TARRO</t>
  </si>
  <si>
    <t>TASCOTT</t>
  </si>
  <si>
    <t>TAYLORS BEACH</t>
  </si>
  <si>
    <t>TAYLORS POINT</t>
  </si>
  <si>
    <t>TEA GARDENS</t>
  </si>
  <si>
    <t>TELARAH</t>
  </si>
  <si>
    <t>TEMPE</t>
  </si>
  <si>
    <t>TEN MILE HOLLOW</t>
  </si>
  <si>
    <t>TENAMBIT</t>
  </si>
  <si>
    <t>TENNYSON</t>
  </si>
  <si>
    <t>TERALBA</t>
  </si>
  <si>
    <t>TERREY HILLS</t>
  </si>
  <si>
    <t>TERRIGAL</t>
  </si>
  <si>
    <t>THE ENTRANCE</t>
  </si>
  <si>
    <t>THE ENTRANCE NORTH</t>
  </si>
  <si>
    <t>THE HILL</t>
  </si>
  <si>
    <t>THE JUNCTION</t>
  </si>
  <si>
    <t>THE RETREAT VIA SINGLETON</t>
  </si>
  <si>
    <t>THE ROCKS</t>
  </si>
  <si>
    <t>THE SPIT</t>
  </si>
  <si>
    <t>THORNLEIGH</t>
  </si>
  <si>
    <t>THORNTON</t>
  </si>
  <si>
    <t>TIGHES HILL</t>
  </si>
  <si>
    <t>TINGIRA HEIGHTS</t>
  </si>
  <si>
    <t>TOCAL</t>
  </si>
  <si>
    <t>TOMAGO</t>
  </si>
  <si>
    <t>TOMALLA</t>
  </si>
  <si>
    <t>TOOWOON BAY</t>
  </si>
  <si>
    <t>TORONTO</t>
  </si>
  <si>
    <t>TORONTO WEST</t>
  </si>
  <si>
    <t>TOUKLEY</t>
  </si>
  <si>
    <t>TOWLERS BAY</t>
  </si>
  <si>
    <t>TREVALLYN</t>
  </si>
  <si>
    <t>TUGGERAH</t>
  </si>
  <si>
    <t>TUGGERAWONG</t>
  </si>
  <si>
    <t>TUMBI UMBI</t>
  </si>
  <si>
    <t>TURRAMURRA</t>
  </si>
  <si>
    <t>TURRELLA</t>
  </si>
  <si>
    <t>TWELVE MILE CREEK</t>
  </si>
  <si>
    <t>ULTIMO</t>
  </si>
  <si>
    <t>UMINA</t>
  </si>
  <si>
    <t>UMINA BEACH</t>
  </si>
  <si>
    <t>UNDERCLIFFE</t>
  </si>
  <si>
    <t>UNIVERSITY OF SYDNEY</t>
  </si>
  <si>
    <t>UPPER MANGROVE</t>
  </si>
  <si>
    <t>UPPER MONKERAI</t>
  </si>
  <si>
    <t>UPPER ROUCHEL</t>
  </si>
  <si>
    <t>VACY</t>
  </si>
  <si>
    <t>VALENTINE</t>
  </si>
  <si>
    <t>VALES POINT</t>
  </si>
  <si>
    <t>VAUCLUSE</t>
  </si>
  <si>
    <t>VIA EAST MAITLAND</t>
  </si>
  <si>
    <t>VIA MILLFIELD</t>
  </si>
  <si>
    <t>VIA MORPETH</t>
  </si>
  <si>
    <t>VILLAWOOD</t>
  </si>
  <si>
    <t>WADALBA</t>
  </si>
  <si>
    <t>WAGSTAFFE</t>
  </si>
  <si>
    <t>WAGSTAFFE POINT</t>
  </si>
  <si>
    <t>WAHROONGA</t>
  </si>
  <si>
    <t>WAITARA</t>
  </si>
  <si>
    <t>WAKEFIELD</t>
  </si>
  <si>
    <t>WALLABY GULLY</t>
  </si>
  <si>
    <r>
      <t xml:space="preserve">Reinstatement </t>
    </r>
    <r>
      <rPr>
        <sz val="9"/>
        <rFont val="Arial"/>
        <family val="2"/>
      </rPr>
      <t>(linear metres) (Note C)</t>
    </r>
  </si>
  <si>
    <t>Other / None</t>
  </si>
  <si>
    <t>Select the other tabs, below (eg "Substations") and enter the equipment to be installed or removed by this piece of work.</t>
  </si>
  <si>
    <t>Check</t>
  </si>
  <si>
    <t>WALLALONG</t>
  </si>
  <si>
    <t>WALLARAH</t>
  </si>
  <si>
    <t>WALLAROO</t>
  </si>
  <si>
    <t>WALLSEND</t>
  </si>
  <si>
    <t>WAMBERAL</t>
  </si>
  <si>
    <t>WAMBO</t>
  </si>
  <si>
    <t>WANGI WANGI</t>
  </si>
  <si>
    <t>WARABROOK</t>
  </si>
  <si>
    <t>WARATAH</t>
  </si>
  <si>
    <t>WARATAH WEST</t>
  </si>
  <si>
    <t>WAREEMBA</t>
  </si>
  <si>
    <t>WARKWORTH</t>
  </si>
  <si>
    <t>WARNERS BAY</t>
  </si>
  <si>
    <t>WARNERVALE</t>
  </si>
  <si>
    <t>WARRAWEE</t>
  </si>
  <si>
    <t>WARRIEWOOD</t>
  </si>
  <si>
    <t>WARRINGAH MALL</t>
  </si>
  <si>
    <t>WARUMBUL</t>
  </si>
  <si>
    <t>WATANOBBI</t>
  </si>
  <si>
    <t>WATERFALL</t>
  </si>
  <si>
    <t>WATERLOO</t>
  </si>
  <si>
    <t>WATSONS BAY</t>
  </si>
  <si>
    <t>WATTAGAN</t>
  </si>
  <si>
    <t>WATTLE PONDS</t>
  </si>
  <si>
    <t>WATTLEPONDS</t>
  </si>
  <si>
    <t>WAVERLEY</t>
  </si>
  <si>
    <t>WAVERLY</t>
  </si>
  <si>
    <t>WAVERTON</t>
  </si>
  <si>
    <t>WEBBERS CREEK</t>
  </si>
  <si>
    <t>WENDOREE PARK</t>
  </si>
  <si>
    <t>WEST GOSFORD</t>
  </si>
  <si>
    <t>WEST KILLARA</t>
  </si>
  <si>
    <t>WEST LINDFIELD</t>
  </si>
  <si>
    <t>WEST PENNANT HILLS</t>
  </si>
  <si>
    <t>WEST PYMBLE</t>
  </si>
  <si>
    <t>WEST RYDE</t>
  </si>
  <si>
    <t>WEST WALLSEND</t>
  </si>
  <si>
    <t>WESTBROOK</t>
  </si>
  <si>
    <t>WESTLEIGH</t>
  </si>
  <si>
    <t>WESTON</t>
  </si>
  <si>
    <t>WHALE BEACH</t>
  </si>
  <si>
    <t>WHEELER HEIGHTS</t>
  </si>
  <si>
    <t>WHITEBRIDGE</t>
  </si>
  <si>
    <t>WHITTINGHAM</t>
  </si>
  <si>
    <t>WICKHAM</t>
  </si>
  <si>
    <t>WIDDEN</t>
  </si>
  <si>
    <t>WILEY PARK</t>
  </si>
  <si>
    <t>WILLIAMTOWN</t>
  </si>
  <si>
    <t>WILLIAMTOWN RAAF</t>
  </si>
  <si>
    <t>WILLOUGHBY</t>
  </si>
  <si>
    <t>WINDALE</t>
  </si>
  <si>
    <t>WINDELLA</t>
  </si>
  <si>
    <t>WINDELLA DOWNS</t>
  </si>
  <si>
    <t>WINDERMERE</t>
  </si>
  <si>
    <t xml:space="preserve">WINDERMERE PARK </t>
  </si>
  <si>
    <t>WINGEN</t>
  </si>
  <si>
    <t>WISEMANS FERRY</t>
  </si>
  <si>
    <t>WOERDEN</t>
  </si>
  <si>
    <t>WOLLOMBI</t>
  </si>
  <si>
    <t>WOLLSTONECRAFT</t>
  </si>
  <si>
    <t>WONDABYNE</t>
  </si>
  <si>
    <t>WOODBERRY</t>
  </si>
  <si>
    <t>WOODRISING</t>
  </si>
  <si>
    <t>WOODVILLE</t>
  </si>
  <si>
    <t>WOOLLAHRA</t>
  </si>
  <si>
    <t>WOOLLOOMOOLOO</t>
  </si>
  <si>
    <t>WOOLOOMA</t>
  </si>
  <si>
    <t>WOOLOOWARE</t>
  </si>
  <si>
    <t>WOOLWICH</t>
  </si>
  <si>
    <t>WOONGARRAH</t>
  </si>
  <si>
    <t>WORONORA</t>
  </si>
  <si>
    <t>WORONORA HEIGHTS</t>
  </si>
  <si>
    <t>WOY WOY</t>
  </si>
  <si>
    <t>WOY WOY BAY</t>
  </si>
  <si>
    <t>WYBONG</t>
  </si>
  <si>
    <t>WYBUNG</t>
  </si>
  <si>
    <t>WYEE</t>
  </si>
  <si>
    <t>WYEE POINT</t>
  </si>
  <si>
    <t>WYLIES FLAT</t>
  </si>
  <si>
    <t>WYOMING</t>
  </si>
  <si>
    <t>WYONG</t>
  </si>
  <si>
    <t>WYONG CREEK</t>
  </si>
  <si>
    <t>WYONG NORTH</t>
  </si>
  <si>
    <t>WYONG SOUTH</t>
  </si>
  <si>
    <t>WYONG WEST</t>
  </si>
  <si>
    <t>WYONGAH</t>
  </si>
  <si>
    <t>YAGOONA</t>
  </si>
  <si>
    <t>YANGO CREEK</t>
  </si>
  <si>
    <t>YARRAMALONG</t>
  </si>
  <si>
    <t>YARRAWA</t>
  </si>
  <si>
    <t>YARRAWARRAH</t>
  </si>
  <si>
    <t>YARRAWONGA PARK</t>
  </si>
  <si>
    <t>YATTALUNGA</t>
  </si>
  <si>
    <t>YOWIE BAY</t>
  </si>
  <si>
    <t>ZETLAND</t>
  </si>
  <si>
    <t>11 &amp; 22 Air break switch, 3 phase top pole</t>
  </si>
  <si>
    <t>11 &amp; 22 Air break switch, 3 phase mid pole</t>
  </si>
  <si>
    <t>11 &amp; 22 Regulator</t>
  </si>
  <si>
    <t>11 &amp; 22 Fuse, 3 phase set</t>
  </si>
  <si>
    <t>11 &amp; 22 Recloser, 3 phase hydraulic</t>
  </si>
  <si>
    <t>11 &amp; 22 Recloser, 3 phase electronic</t>
  </si>
  <si>
    <t>11 &amp; 22 Sectionaliser</t>
  </si>
  <si>
    <t>LV Pillar</t>
  </si>
  <si>
    <t>Miscellaneous Equipment</t>
  </si>
  <si>
    <t>Streetlighting</t>
  </si>
  <si>
    <t>Ausgrid</t>
  </si>
  <si>
    <t>KYLE BAY</t>
  </si>
  <si>
    <t>Suburb</t>
  </si>
  <si>
    <t>SUMMER HILL (WALLSEND)</t>
  </si>
  <si>
    <t>Post Code</t>
  </si>
  <si>
    <t>ABBEY GREEN</t>
  </si>
  <si>
    <t>Y</t>
  </si>
  <si>
    <t>ABBOTSFORD</t>
  </si>
  <si>
    <t>Spreadsheet version</t>
  </si>
  <si>
    <t>Location</t>
  </si>
  <si>
    <t>ABBY GREEN</t>
  </si>
  <si>
    <t>Voltage / Phase</t>
  </si>
  <si>
    <t>The descriptive fields ("Bare / Covered", "Size", etc) have lists of valid values. Click in the field, click on the down arrow and select a value from the list.</t>
  </si>
  <si>
    <t>A "Size" must be chosen for a Primary, 3 phase, covered line.
Leave blank for Secondary, covered, 3 phase line(s) and all for other conductor types.</t>
  </si>
  <si>
    <t>Note that a "Pillar / Standard" is two pieces of equipment:
A pillar and a Standard. Please enter both.</t>
  </si>
  <si>
    <t>ABERDARE</t>
  </si>
  <si>
    <t>ABERDEEN</t>
  </si>
  <si>
    <t>ABERGLASSLYN</t>
  </si>
  <si>
    <t>ABERMAIN</t>
  </si>
  <si>
    <t>ABERNETHY</t>
  </si>
  <si>
    <t>ADAMSTOWN</t>
  </si>
  <si>
    <t>N</t>
  </si>
  <si>
    <t>ALISON</t>
  </si>
  <si>
    <t>ALLAMBIE</t>
  </si>
  <si>
    <t>ALLAMBIE HEIGHTS</t>
  </si>
  <si>
    <t>ALLANDALE</t>
  </si>
  <si>
    <t>ALLAWAH</t>
  </si>
  <si>
    <t>ANAMBAH</t>
  </si>
  <si>
    <t>ANNA BAY</t>
  </si>
  <si>
    <t>ANNANDALE</t>
  </si>
  <si>
    <t>APPLE TREE FLAT</t>
  </si>
  <si>
    <t>APPLETREE FLAT</t>
  </si>
  <si>
    <t>ARCADIA</t>
  </si>
  <si>
    <t>ARCADIA VALE</t>
  </si>
  <si>
    <t>ARCHERFIELD</t>
  </si>
  <si>
    <t>ARGENTON</t>
  </si>
  <si>
    <t>ARNCLIFFE</t>
  </si>
  <si>
    <t>ARTARMON</t>
  </si>
  <si>
    <t>ASH ISLAND</t>
  </si>
  <si>
    <t>For 11 / 22 kV, "Voltage / Phase" is not required: Other fields and a quantity must be entered.</t>
  </si>
  <si>
    <t>ASH ISLAND HEXHAM</t>
  </si>
  <si>
    <t>ASHBURY</t>
  </si>
  <si>
    <t>ASHFIELD</t>
  </si>
  <si>
    <t>ASHTONFIELD</t>
  </si>
  <si>
    <t>ASQUITH</t>
  </si>
  <si>
    <t>AUBURN</t>
  </si>
  <si>
    <t>AUBURN NORTH</t>
  </si>
  <si>
    <t>AUDLEY</t>
  </si>
  <si>
    <t>AVALON</t>
  </si>
  <si>
    <t>AVALON BEACH</t>
  </si>
  <si>
    <t>AVALON NORTH</t>
  </si>
  <si>
    <t>Sharing</t>
  </si>
  <si>
    <t>AVOCA BEACH</t>
  </si>
  <si>
    <t>AVONDALE</t>
  </si>
  <si>
    <t>AWABA</t>
  </si>
  <si>
    <t>BAERAMI</t>
  </si>
  <si>
    <t>BAERAMI CREEK</t>
  </si>
  <si>
    <t>BAGNALLS BEACH</t>
  </si>
  <si>
    <t>BALCOLYN</t>
  </si>
  <si>
    <t>BALCOLYN MORISSET</t>
  </si>
  <si>
    <t>BALGOWLAH</t>
  </si>
  <si>
    <t>BALGOWLAH HEIGHTS</t>
  </si>
  <si>
    <t>BALICKERA</t>
  </si>
  <si>
    <t>BALMAIN</t>
  </si>
  <si>
    <t>BALMAIN EAST</t>
  </si>
  <si>
    <t>BALMORAL</t>
  </si>
  <si>
    <t>BALMORAL (RATHMINES)</t>
  </si>
  <si>
    <t>BANGOR</t>
  </si>
  <si>
    <t>BANKSIA</t>
  </si>
  <si>
    <t>BANKSMEADOW</t>
  </si>
  <si>
    <t>BANKSTOWN</t>
  </si>
  <si>
    <t>BANKSTOWN AERODROME</t>
  </si>
  <si>
    <t>BANKSTOWN AIRPORT</t>
  </si>
  <si>
    <t>BAR BEACH</t>
  </si>
  <si>
    <t>BAR POINT</t>
  </si>
  <si>
    <t>BARDEN RIDGE</t>
  </si>
  <si>
    <t>BARDWELL PARK</t>
  </si>
  <si>
    <t>BARDWELL VALLEY</t>
  </si>
  <si>
    <t>BARNSLEY</t>
  </si>
  <si>
    <t>BAROONA</t>
  </si>
  <si>
    <t>BASS HILL</t>
  </si>
  <si>
    <t>BATEAU BAY</t>
  </si>
  <si>
    <t>BAYSWATER</t>
  </si>
  <si>
    <t>BAYVIEW</t>
  </si>
  <si>
    <t>BEACON HILL</t>
  </si>
  <si>
    <t>BEACONSFIELD</t>
  </si>
  <si>
    <t>BEAUTY POINT</t>
  </si>
  <si>
    <t>BEECROFT</t>
  </si>
  <si>
    <t>BELFIELD</t>
  </si>
  <si>
    <t>BELFORD</t>
  </si>
  <si>
    <t>BELLBIRD</t>
  </si>
  <si>
    <t>BELLBIRD HEIGHTS</t>
  </si>
  <si>
    <t>BELLEVUE HILL</t>
  </si>
  <si>
    <t>BELLTREES</t>
  </si>
  <si>
    <t>BELMONT</t>
  </si>
  <si>
    <t>BELMONT NORTH</t>
  </si>
  <si>
    <t>BELMONT SOUTH</t>
  </si>
  <si>
    <t>BELMORE</t>
  </si>
  <si>
    <t>BELROSE</t>
  </si>
  <si>
    <t>BENGALLA</t>
  </si>
  <si>
    <t>BENNETTS GREEN</t>
  </si>
  <si>
    <t>BENSVILLE</t>
  </si>
  <si>
    <t>BERALA</t>
  </si>
  <si>
    <t>BERESFIELD</t>
  </si>
  <si>
    <t>BERKELEY VALE</t>
  </si>
  <si>
    <t>BEROWRA</t>
  </si>
  <si>
    <t>For LV / Streetlighting, "Pole Type" and "Size" not required: All other fields must be entered.</t>
  </si>
  <si>
    <r>
      <t>Primary / Secondary</t>
    </r>
    <r>
      <rPr>
        <sz val="9"/>
        <rFont val="Arial"/>
        <family val="2"/>
      </rPr>
      <t xml:space="preserve">
(Note A)</t>
    </r>
  </si>
  <si>
    <r>
      <t>Size</t>
    </r>
    <r>
      <rPr>
        <sz val="9"/>
        <rFont val="Arial"/>
        <family val="2"/>
      </rPr>
      <t xml:space="preserve"> 
(Note B)</t>
    </r>
  </si>
  <si>
    <t>BEROWRA HEIGHTS</t>
  </si>
  <si>
    <t>BEROWRA WATERS</t>
  </si>
  <si>
    <t>BERRILEE</t>
  </si>
  <si>
    <t>BERRY PARK</t>
  </si>
  <si>
    <t>BEVERLEY PARK</t>
  </si>
  <si>
    <t>BEVERLY HILLS</t>
  </si>
  <si>
    <t>BEXLEY</t>
  </si>
  <si>
    <t>BEXLEY NORTH</t>
  </si>
  <si>
    <t>BIG RIDGE</t>
  </si>
  <si>
    <t>BILGOLA</t>
  </si>
  <si>
    <t>BILGOLA PLATEAU</t>
  </si>
  <si>
    <t>BIRCHGROVE</t>
  </si>
  <si>
    <t>BIRMINGHAM GARDENS</t>
  </si>
  <si>
    <t>BIRRONG</t>
  </si>
  <si>
    <t>BIRUBI POINT</t>
  </si>
  <si>
    <t>BISHOPS BRIDGE</t>
  </si>
  <si>
    <t>BLACK CREEK</t>
  </si>
  <si>
    <t>BLACK HILL</t>
  </si>
  <si>
    <t>BLACKALLS PARK</t>
  </si>
  <si>
    <t>BLACKSMITHS</t>
  </si>
  <si>
    <t>BLACKWALL</t>
  </si>
  <si>
    <t>BLAKEHURST</t>
  </si>
  <si>
    <t>BLAXLANDS ARM</t>
  </si>
  <si>
    <t>BLUE BAY</t>
  </si>
  <si>
    <t>BLUE HAVEN</t>
  </si>
  <si>
    <t>BLUES POINT</t>
  </si>
  <si>
    <t>BOAT HARBOUR</t>
  </si>
  <si>
    <t>BOBS FARM</t>
  </si>
  <si>
    <t>BOLTON POINT</t>
  </si>
  <si>
    <t>BOLWARRA</t>
  </si>
  <si>
    <t>BOLWARRA HEIGHTS</t>
  </si>
  <si>
    <t>BONDI</t>
  </si>
  <si>
    <t>BONDI BEACH</t>
  </si>
  <si>
    <t>BONDI JUNCTION</t>
  </si>
  <si>
    <t>BONNELLS BAY</t>
  </si>
  <si>
    <t>BONNET BAY</t>
  </si>
  <si>
    <t>BOOKER BAY</t>
  </si>
  <si>
    <t>BOOLAROO</t>
  </si>
  <si>
    <t>BOORAGUL</t>
  </si>
  <si>
    <t>BORONIA PARK</t>
  </si>
  <si>
    <t>BOTANIC GARDENS</t>
  </si>
  <si>
    <t>BOTANY</t>
  </si>
  <si>
    <t>BOUDDI</t>
  </si>
  <si>
    <t>BOWMANS CREEK</t>
  </si>
  <si>
    <t>BOWTHORNE</t>
  </si>
  <si>
    <t>BOX HEAD</t>
  </si>
  <si>
    <t>BRANDY HILL</t>
  </si>
  <si>
    <t>BRANXTON</t>
  </si>
  <si>
    <t>BREAKFAST POINT</t>
  </si>
  <si>
    <t>BRIDGMAN</t>
  </si>
  <si>
    <t>BRIGHTON-LE-SANDS</t>
  </si>
  <si>
    <t>BRIGHTWATERS</t>
  </si>
  <si>
    <t>BRISBANEFIELD</t>
  </si>
  <si>
    <t>BROADMEADOW</t>
  </si>
  <si>
    <t>BROADWAY</t>
  </si>
  <si>
    <t>BROKE</t>
  </si>
  <si>
    <t>BRONTE</t>
  </si>
  <si>
    <t>BROOKLYN</t>
  </si>
  <si>
    <t>BROOKVALE</t>
  </si>
  <si>
    <t>BRUNKERVILLE</t>
  </si>
  <si>
    <t>BRUSH CREEK</t>
  </si>
  <si>
    <t>BRUSH FARM</t>
  </si>
  <si>
    <t>BUCHANAN</t>
  </si>
  <si>
    <t>BUCKETTY</t>
  </si>
  <si>
    <t>BUDGEWOI</t>
  </si>
  <si>
    <t>BUDGEWOI PENINSULA</t>
  </si>
  <si>
    <t>BUFF POINT</t>
  </si>
  <si>
    <t>BULGA</t>
  </si>
  <si>
    <t>BULGONIA</t>
  </si>
  <si>
    <t>BUNDABAH</t>
  </si>
  <si>
    <t>BUNDEENA</t>
  </si>
  <si>
    <t>BUNNAN</t>
  </si>
  <si>
    <t>BUREEN</t>
  </si>
  <si>
    <t>BURRANEER</t>
  </si>
  <si>
    <t>LV 3 ph/primary/cov/amps</t>
  </si>
  <si>
    <t>BURWOOD</t>
  </si>
  <si>
    <t>BURWOOD HEIGHTS</t>
  </si>
  <si>
    <t>BUTTABA</t>
  </si>
  <si>
    <t>BUTTABA HILLS</t>
  </si>
  <si>
    <t>BUTTAI</t>
  </si>
  <si>
    <t>BUTTERWICK</t>
  </si>
  <si>
    <t>CABARITA</t>
  </si>
  <si>
    <t>CALGA</t>
  </si>
  <si>
    <t>CALLAGHAN</t>
  </si>
  <si>
    <t>CAMBERWELL</t>
  </si>
  <si>
    <t>CAMMERAY</t>
  </si>
  <si>
    <t>CAMPBELLS HILL</t>
  </si>
  <si>
    <t>CAMPERDOWN</t>
  </si>
  <si>
    <t>CAMPSIE</t>
  </si>
  <si>
    <t>CAMPVALE</t>
  </si>
  <si>
    <t>CAMS WHARF</t>
  </si>
  <si>
    <t>CANADA BAY</t>
  </si>
  <si>
    <t>CANTERBURY</t>
  </si>
  <si>
    <t>CANTON BEACH</t>
  </si>
  <si>
    <t>CARDIFF</t>
  </si>
  <si>
    <t>CARDIFF HEIGHTS</t>
  </si>
  <si>
    <t>CARDIFF SOUTH</t>
  </si>
  <si>
    <t>CAREEL BAY</t>
  </si>
  <si>
    <t>CAREY BAY</t>
  </si>
  <si>
    <t>CARINGBAH</t>
  </si>
  <si>
    <t>CARLINGFORD</t>
  </si>
  <si>
    <t>CARLTON</t>
  </si>
  <si>
    <t>CARRINGTON</t>
  </si>
  <si>
    <t>CARROWBROOK</t>
  </si>
  <si>
    <t>CARSS PARK</t>
  </si>
  <si>
    <t>CASSILIS</t>
  </si>
  <si>
    <t>CASTLE COVE</t>
  </si>
  <si>
    <t>CASTLE HILL</t>
  </si>
  <si>
    <t>CASTLE ROCK</t>
  </si>
  <si>
    <t>CASTLECRAG</t>
  </si>
  <si>
    <t>CATHERINE HILL BAY</t>
  </si>
  <si>
    <t>CAVES BEACH</t>
  </si>
  <si>
    <t>C)</t>
  </si>
  <si>
    <t>CEDAR BRUSH CREEK</t>
  </si>
  <si>
    <t>CEDAR CREEK</t>
  </si>
  <si>
    <t>CENTENNIAL PARK</t>
  </si>
  <si>
    <t>Note that a circuit may be Primary for one span, but becomes a Secondary for the next if that span has a higher voltage circuit.</t>
  </si>
  <si>
    <t>&lt; 300 A</t>
  </si>
  <si>
    <t>&gt; 300 A</t>
  </si>
  <si>
    <t>CENTRAL MANGROVE</t>
  </si>
  <si>
    <t>CESSNOCK</t>
  </si>
  <si>
    <t>CESSNOCK SOUTH</t>
  </si>
  <si>
    <t>CHAIN VALLEY BAY</t>
  </si>
  <si>
    <t>CHARLESTOWN</t>
  </si>
  <si>
    <t>CHARMHAVEN</t>
  </si>
  <si>
    <t>CHATSWOOD</t>
  </si>
  <si>
    <t>CHATSWOOD WEST</t>
  </si>
  <si>
    <t>CHELTENHAM</t>
  </si>
  <si>
    <t>CHERRYBROOK</t>
  </si>
  <si>
    <t>CHESHUNT</t>
  </si>
  <si>
    <t>CHESTER HILL</t>
  </si>
  <si>
    <t>CHIFLEY</t>
  </si>
  <si>
    <t>CHIPPENDALE</t>
  </si>
  <si>
    <t>CHISWICK</t>
  </si>
  <si>
    <t>CHITTAWAY BAY</t>
  </si>
  <si>
    <t>CHITTAWAY POINT</t>
  </si>
  <si>
    <t>CHULLORA</t>
  </si>
  <si>
    <t>CHURCH POINT</t>
  </si>
  <si>
    <t>CIRCULAR QUAY</t>
  </si>
  <si>
    <t>CLARAVAL</t>
  </si>
  <si>
    <t>CLARENCE TOWN</t>
  </si>
  <si>
    <t>CLARENCETOWN</t>
  </si>
  <si>
    <t>CLAREVILLE</t>
  </si>
  <si>
    <t>CLIFTLEIGH</t>
  </si>
  <si>
    <t>CLIFTON GARDENS</t>
  </si>
  <si>
    <t>CLONTARF</t>
  </si>
  <si>
    <t>CLOVELLY</t>
  </si>
  <si>
    <t>CLYDE</t>
  </si>
  <si>
    <t>CLYDESDALE</t>
  </si>
  <si>
    <t>COAL AND CANDLE CREEK</t>
  </si>
  <si>
    <t>COAL POINT</t>
  </si>
  <si>
    <t>COASTERS RETREAT</t>
  </si>
  <si>
    <t>COCKLE CREEK</t>
  </si>
  <si>
    <t>COGRA BAY</t>
  </si>
  <si>
    <t>COLLAROY</t>
  </si>
  <si>
    <t>COLLAROY PLATEAU</t>
  </si>
  <si>
    <t>COMBO</t>
  </si>
  <si>
    <t>COMO</t>
  </si>
  <si>
    <t>COMO WEST</t>
  </si>
  <si>
    <t>CONCORD</t>
  </si>
  <si>
    <t>CONCORD WEST</t>
  </si>
  <si>
    <t>CONDELL PARK</t>
  </si>
  <si>
    <t>CONGEWAI</t>
  </si>
  <si>
    <t>CONNELLS POINT</t>
  </si>
  <si>
    <t>CONY CREEK</t>
  </si>
  <si>
    <t>COOGEE</t>
  </si>
  <si>
    <t>COOKS HILL</t>
  </si>
  <si>
    <t>COON ISLAND</t>
  </si>
  <si>
    <t>COORANBONG</t>
  </si>
  <si>
    <t>COPACABANA</t>
  </si>
  <si>
    <t>CORLETTE</t>
  </si>
  <si>
    <t>COTTAGE POINT</t>
  </si>
  <si>
    <t>COWAN</t>
  </si>
  <si>
    <t>CRANGAN BAY</t>
  </si>
  <si>
    <t>CREMORNE</t>
  </si>
  <si>
    <t>CREMORNE POINT</t>
  </si>
  <si>
    <t>CROMER</t>
  </si>
  <si>
    <t>CROMER HEIGHTS</t>
  </si>
  <si>
    <t>CRONULLA</t>
  </si>
  <si>
    <t>CROUDACE BAY</t>
  </si>
  <si>
    <t>CROWS NEST</t>
  </si>
  <si>
    <t>CROYDON</t>
  </si>
  <si>
    <t>CROYDON PARK</t>
  </si>
  <si>
    <t>CURL CURL</t>
  </si>
  <si>
    <t>CURRAWONG BEACH</t>
  </si>
  <si>
    <t>DACEYVILLE</t>
  </si>
  <si>
    <t>DAIRY ARM</t>
  </si>
  <si>
    <t>DALEYS POINT</t>
  </si>
  <si>
    <t>DALSWINTON</t>
  </si>
  <si>
    <t>DALWOOD</t>
  </si>
  <si>
    <t>DANGAR ISLAND</t>
  </si>
  <si>
    <t>DARLING HARBOUR</t>
  </si>
  <si>
    <t>DARLING POINT</t>
  </si>
  <si>
    <t>DARLINGHURST</t>
  </si>
  <si>
    <t>DARLINGTON</t>
  </si>
  <si>
    <t>DARTBROOK</t>
  </si>
  <si>
    <t>DAVIDSON</t>
  </si>
  <si>
    <t>DAVIS CREEK</t>
  </si>
  <si>
    <t>DAVISTOWN</t>
  </si>
  <si>
    <t>DAWES POINT</t>
  </si>
  <si>
    <t>DAWSONS HILL</t>
  </si>
  <si>
    <t>DEE WHY</t>
  </si>
  <si>
    <t>DEE WHY BEACH</t>
  </si>
  <si>
    <t>DELLHURST</t>
  </si>
  <si>
    <t>DENISTONE</t>
  </si>
  <si>
    <t>DENISTONE EAST</t>
  </si>
  <si>
    <t>LV Pit - non-CBD</t>
  </si>
  <si>
    <t>HV Pit - non-CBD</t>
  </si>
  <si>
    <t>Heavy</t>
  </si>
  <si>
    <t>Medium</t>
  </si>
  <si>
    <t>Light</t>
  </si>
  <si>
    <t>Size</t>
  </si>
  <si>
    <t>Wood</t>
  </si>
  <si>
    <t>Steel</t>
  </si>
  <si>
    <t>Length (m)</t>
  </si>
  <si>
    <t>Bare / covered</t>
  </si>
  <si>
    <t>Bare</t>
  </si>
  <si>
    <t>Covered</t>
  </si>
  <si>
    <t>Reference</t>
  </si>
  <si>
    <t>Extra Light</t>
  </si>
  <si>
    <t>SWER</t>
  </si>
  <si>
    <t>Voltage</t>
  </si>
  <si>
    <t>15+</t>
  </si>
  <si>
    <t>less than 15</t>
  </si>
  <si>
    <t>9+</t>
  </si>
  <si>
    <t>less than 9</t>
  </si>
  <si>
    <t>35 - 69</t>
  </si>
  <si>
    <t>15 - 34</t>
  </si>
  <si>
    <t>21 - 41</t>
  </si>
  <si>
    <t>240+</t>
  </si>
  <si>
    <t>less than 240</t>
  </si>
  <si>
    <t>144+</t>
  </si>
  <si>
    <t>less than 144</t>
  </si>
  <si>
    <t>Low Voltage, 3 Phase</t>
  </si>
  <si>
    <t>Suburb:</t>
  </si>
  <si>
    <t>Postcode:</t>
  </si>
  <si>
    <t>Asset Listings checked by:</t>
  </si>
  <si>
    <t>Street light, traffic route, wood pole</t>
  </si>
  <si>
    <t>Street light, not traffic route, standard</t>
  </si>
  <si>
    <t>Street light, not traffic route, wood pole</t>
  </si>
  <si>
    <t>10 - 40</t>
  </si>
  <si>
    <t>Street Lighting</t>
  </si>
  <si>
    <t>Funding</t>
  </si>
  <si>
    <t>Customer</t>
  </si>
  <si>
    <t>Bare / Covered</t>
  </si>
  <si>
    <t>All Voltages</t>
  </si>
  <si>
    <t>N/A</t>
  </si>
  <si>
    <t>11 / 22kV Bare</t>
  </si>
  <si>
    <t>11 / 22 kV Covered</t>
  </si>
  <si>
    <t>Low Voltage / Streetlighting (not including service lines)</t>
  </si>
  <si>
    <t>Underground Cables</t>
  </si>
  <si>
    <t>Low Voltage  (Not including service cables)</t>
  </si>
  <si>
    <t>Substation Name</t>
  </si>
  <si>
    <t>Direct distributor connection (OH line)</t>
  </si>
  <si>
    <t>Direct distributor connection (UG cable)</t>
  </si>
  <si>
    <t>Service pole for direct distributor connection</t>
  </si>
  <si>
    <t>Other Significant Items</t>
  </si>
  <si>
    <t xml:space="preserve">Note that LV service connections are not counted.  </t>
  </si>
  <si>
    <t>This equipment list contains generic equipment types. Please select the assets that most closely match the equipment you are actually installing / removing.
Please ignore any small value items you are installing that is not in this list eg conduits</t>
  </si>
  <si>
    <t>7)</t>
  </si>
  <si>
    <t>Substation Number</t>
  </si>
  <si>
    <t xml:space="preserve">Removed / </t>
  </si>
  <si>
    <t>Abandoned</t>
  </si>
  <si>
    <t>&lt; 300 Amps</t>
  </si>
  <si>
    <t>&gt; 300 Amps</t>
  </si>
  <si>
    <t>Removed / Abandoned</t>
  </si>
  <si>
    <t>Errors</t>
  </si>
  <si>
    <t>Project Identifier:</t>
  </si>
  <si>
    <t>Contact Number:</t>
  </si>
  <si>
    <t>Company Name:</t>
  </si>
  <si>
    <t>Project Details</t>
  </si>
  <si>
    <t>All voltages, 1 and 3 phase</t>
  </si>
  <si>
    <t>Brief Description</t>
  </si>
  <si>
    <t>11 &amp; 22 OH Link, 3 phase set</t>
  </si>
  <si>
    <t>Primary</t>
  </si>
  <si>
    <t xml:space="preserve">Secondary </t>
  </si>
  <si>
    <t>Low Voltage, 1 or 2  Phase</t>
  </si>
  <si>
    <t>CBD (All)</t>
  </si>
  <si>
    <t>Overhead Lines: 11/22 kV, SWER, Low Voltage and Streetlighting</t>
  </si>
  <si>
    <t>Secondary</t>
  </si>
  <si>
    <t>Sizes:</t>
  </si>
  <si>
    <t>Decorative paving</t>
  </si>
  <si>
    <t>Instructions:</t>
  </si>
  <si>
    <t>Please complete a row for each type of line to be installed or removed / abandoned.</t>
  </si>
  <si>
    <t>Notes:</t>
  </si>
  <si>
    <r>
      <t>Primary / Secondary</t>
    </r>
    <r>
      <rPr>
        <sz val="10"/>
        <rFont val="Arial"/>
        <family val="2"/>
      </rPr>
      <t xml:space="preserve">
(see note A)</t>
    </r>
  </si>
  <si>
    <r>
      <t>Size</t>
    </r>
    <r>
      <rPr>
        <sz val="10"/>
        <rFont val="Arial"/>
        <family val="2"/>
      </rPr>
      <t xml:space="preserve"> 
(see note B)</t>
    </r>
  </si>
  <si>
    <t>Please complete a row for each type of cable to be installed or removed / abandoned.</t>
  </si>
  <si>
    <t>1)</t>
  </si>
  <si>
    <t>2)</t>
  </si>
  <si>
    <t>3)</t>
  </si>
  <si>
    <t>4)</t>
  </si>
  <si>
    <t>5)</t>
  </si>
  <si>
    <t>A)</t>
  </si>
  <si>
    <t>B)</t>
  </si>
  <si>
    <t>6)</t>
  </si>
  <si>
    <t>LV Link, 3 phase set, Overhead</t>
  </si>
  <si>
    <t>Please complete a row for each substation to be installed or removed / abandoned.</t>
  </si>
  <si>
    <t>Low Voltage / Street lighting</t>
  </si>
  <si>
    <t>Primary / Secondary:</t>
  </si>
  <si>
    <t>Pole Type</t>
  </si>
  <si>
    <t>less than 70</t>
  </si>
  <si>
    <t>70 - 184</t>
  </si>
  <si>
    <t>42 - 110</t>
  </si>
  <si>
    <t>less than 42</t>
  </si>
  <si>
    <t>185+</t>
  </si>
  <si>
    <t>111+</t>
  </si>
  <si>
    <t>Distribution: 11 / 22 kV</t>
  </si>
  <si>
    <t>Distribution: LV</t>
  </si>
  <si>
    <t>DENMAN</t>
  </si>
  <si>
    <t>DIGHTS CROSSING</t>
  </si>
  <si>
    <t>DOBROYD POINT</t>
  </si>
  <si>
    <t>DOLANS BAY</t>
  </si>
  <si>
    <t>DOLLS POINT</t>
  </si>
  <si>
    <t>DONOVANS FOREST</t>
  </si>
  <si>
    <t>DOORALONG</t>
  </si>
  <si>
    <t>DORA CREEK</t>
  </si>
  <si>
    <t>DOUBLE BAY</t>
  </si>
  <si>
    <t>DOVER HEIGHTS</t>
  </si>
  <si>
    <t>DOYALSON</t>
  </si>
  <si>
    <t>DOYALSON NORTH</t>
  </si>
  <si>
    <t>DOYLES CREEK</t>
  </si>
  <si>
    <t>DRUMMOYNE</t>
  </si>
  <si>
    <t>DRY CREEK</t>
  </si>
  <si>
    <t>DUCKENFIELD</t>
  </si>
  <si>
    <t>DUDLEY</t>
  </si>
  <si>
    <t>DUFFYS FOREST</t>
  </si>
  <si>
    <t>DULWICH</t>
  </si>
  <si>
    <t>DULWICH HILL</t>
  </si>
  <si>
    <t>DUNMORE</t>
  </si>
  <si>
    <t>DUNNS CREEK</t>
  </si>
  <si>
    <t>DUNOLLY</t>
  </si>
  <si>
    <t>DUNS CREEK</t>
  </si>
  <si>
    <t>DURAL</t>
  </si>
  <si>
    <t>DURREN DURREN</t>
  </si>
  <si>
    <t>DUTCHMANS BAY</t>
  </si>
  <si>
    <t>DYRRING</t>
  </si>
  <si>
    <t>EAGLETON</t>
  </si>
  <si>
    <t>EARLWOOD</t>
  </si>
  <si>
    <t>EAST BOTANY</t>
  </si>
  <si>
    <t>EAST BRANXTON</t>
  </si>
  <si>
    <t>EAST GORDON</t>
  </si>
  <si>
    <t>EAST GOSFORD</t>
  </si>
  <si>
    <t>EAST GRETA JUNCTION</t>
  </si>
  <si>
    <t>EAST HILLS</t>
  </si>
  <si>
    <t>EAST KILLARA</t>
  </si>
  <si>
    <t>EAST LINDFIELD</t>
  </si>
  <si>
    <t>EAST MAITLAND</t>
  </si>
  <si>
    <t>EAST MORISSET</t>
  </si>
  <si>
    <t>EAST ROSEVILLE</t>
  </si>
  <si>
    <t>EAST RYDE</t>
  </si>
  <si>
    <t>EAST SEAHAM</t>
  </si>
  <si>
    <t>EAST SYDNEY</t>
  </si>
  <si>
    <t>EAST WAHROONGA</t>
  </si>
  <si>
    <t>EASTLAKES</t>
  </si>
  <si>
    <t>EASTWOOD</t>
  </si>
  <si>
    <t>EDDERTON</t>
  </si>
  <si>
    <t>EDGECLIFF</t>
  </si>
  <si>
    <t>EDGEWORTH</t>
  </si>
  <si>
    <t>EGLINFORD</t>
  </si>
  <si>
    <t>ELANORA HEIGHTS</t>
  </si>
  <si>
    <t>ELDERSLIE</t>
  </si>
  <si>
    <t>ELEEBANA</t>
  </si>
  <si>
    <t>ELERMORE VALE</t>
  </si>
  <si>
    <t>ELIZABETH BAY</t>
  </si>
  <si>
    <t>TXs Qty</t>
  </si>
  <si>
    <t>SUB_KIOSK</t>
  </si>
  <si>
    <t>SUB_BUILD</t>
  </si>
  <si>
    <t>SUB_POLE</t>
  </si>
  <si>
    <t>2.0.0000</t>
  </si>
  <si>
    <t>TX Quantity</t>
  </si>
  <si>
    <t>Oil</t>
  </si>
  <si>
    <t>Dry</t>
  </si>
  <si>
    <t>25kVA</t>
  </si>
  <si>
    <t>63kVA</t>
  </si>
  <si>
    <t>100kVA</t>
  </si>
  <si>
    <t>200kVA</t>
  </si>
  <si>
    <t>315kVA</t>
  </si>
  <si>
    <t>400kVA</t>
  </si>
  <si>
    <t>600kVA</t>
  </si>
  <si>
    <t>750kVA</t>
  </si>
  <si>
    <t>800kVA</t>
  </si>
  <si>
    <t>1000kVA</t>
  </si>
  <si>
    <t>1500kVA</t>
  </si>
  <si>
    <r>
      <t xml:space="preserve">Substation Type with </t>
    </r>
    <r>
      <rPr>
        <b/>
        <u/>
        <sz val="10"/>
        <rFont val="Arial"/>
        <family val="2"/>
      </rPr>
      <t>Installed</t>
    </r>
    <r>
      <rPr>
        <b/>
        <sz val="10"/>
        <rFont val="Arial"/>
        <family val="2"/>
      </rPr>
      <t xml:space="preserve"> TX Qty</t>
    </r>
  </si>
  <si>
    <t>TX Cooling</t>
  </si>
  <si>
    <t>Rating Range</t>
  </si>
  <si>
    <t>Cooling 2</t>
  </si>
  <si>
    <t>Cooling 1</t>
  </si>
  <si>
    <t>Outdoor Enclosure</t>
  </si>
  <si>
    <t>SUB_BASEMT</t>
  </si>
  <si>
    <t>SUB_UPPERL</t>
  </si>
  <si>
    <t>SUB_OE</t>
  </si>
  <si>
    <t>SUB_UNDERG</t>
  </si>
  <si>
    <t>Substation Style
eg Basement, OE, Upper Level</t>
  </si>
  <si>
    <t>Kiosk Substation</t>
  </si>
  <si>
    <t>Pole Substation</t>
  </si>
  <si>
    <t>Surface Chamber</t>
  </si>
  <si>
    <t>Basement Chamber</t>
  </si>
  <si>
    <t>Upper Level Chamber</t>
  </si>
  <si>
    <t>Underground Chamber</t>
  </si>
  <si>
    <t>TX Rating 4</t>
  </si>
  <si>
    <t>TX Rating 3</t>
  </si>
  <si>
    <t>TX Rating 2</t>
  </si>
  <si>
    <t>TX Rating 1</t>
  </si>
  <si>
    <t>TX Rating 5</t>
  </si>
  <si>
    <t>TX Rating 6</t>
  </si>
  <si>
    <t>TX Rating 7</t>
  </si>
  <si>
    <t>Pole Control Point</t>
  </si>
  <si>
    <t>CP_POLE</t>
  </si>
  <si>
    <t>Kiosk Control Point</t>
  </si>
  <si>
    <t>CP_KIOSK</t>
  </si>
  <si>
    <t>Surface Control Point</t>
  </si>
  <si>
    <t>CP_BUILD</t>
  </si>
  <si>
    <t>Basement Control Point</t>
  </si>
  <si>
    <t>CP_BASEMT</t>
  </si>
  <si>
    <t>Upper Level Control Point</t>
  </si>
  <si>
    <t>CP_UPPERL</t>
  </si>
  <si>
    <t>Outdoor Enclosure Control Point</t>
  </si>
  <si>
    <t>CP_OE</t>
  </si>
  <si>
    <t>Underground Control Point</t>
  </si>
  <si>
    <t>CP_UNDERG</t>
  </si>
  <si>
    <t>Custom_Types</t>
  </si>
  <si>
    <t>Please describe any significant asset costs not listed elsewhere.</t>
  </si>
  <si>
    <t>8)</t>
  </si>
  <si>
    <t>TX Rating
3ph unless noted</t>
  </si>
  <si>
    <t>9)</t>
  </si>
  <si>
    <t>10)</t>
  </si>
  <si>
    <t>Funding arrangements should always be "Customer". Other selections are for historical purposes only.</t>
  </si>
  <si>
    <r>
      <t>"</t>
    </r>
    <r>
      <rPr>
        <b/>
        <sz val="10"/>
        <color rgb="FF0070C0"/>
        <rFont val="Arial"/>
        <family val="2"/>
      </rPr>
      <t>Substation Name</t>
    </r>
    <r>
      <rPr>
        <sz val="10"/>
        <color rgb="FF0070C0"/>
        <rFont val="Arial"/>
        <family val="2"/>
      </rPr>
      <t>" is provided in your Design Information Package (DIP)</t>
    </r>
  </si>
  <si>
    <r>
      <t>"</t>
    </r>
    <r>
      <rPr>
        <b/>
        <sz val="10"/>
        <color rgb="FF0070C0"/>
        <rFont val="Arial"/>
        <family val="2"/>
      </rPr>
      <t>Substation Number</t>
    </r>
    <r>
      <rPr>
        <sz val="10"/>
        <color rgb="FF0070C0"/>
        <rFont val="Arial"/>
        <family val="2"/>
      </rPr>
      <t>" is provided in your DIP.</t>
    </r>
  </si>
  <si>
    <r>
      <t>"</t>
    </r>
    <r>
      <rPr>
        <b/>
        <sz val="10"/>
        <color rgb="FF0070C0"/>
        <rFont val="Arial"/>
        <family val="2"/>
      </rPr>
      <t>Substation Typ</t>
    </r>
    <r>
      <rPr>
        <sz val="10"/>
        <color rgb="FF0070C0"/>
        <rFont val="Arial"/>
        <family val="2"/>
      </rPr>
      <t>e" has a list of valid values. Click in the field, click  the down arrow and select a value from the list.</t>
    </r>
  </si>
  <si>
    <r>
      <t>"</t>
    </r>
    <r>
      <rPr>
        <b/>
        <sz val="10"/>
        <color rgb="FF0070C0"/>
        <rFont val="Arial"/>
        <family val="2"/>
      </rPr>
      <t>Substation Style</t>
    </r>
    <r>
      <rPr>
        <sz val="10"/>
        <color rgb="FF0070C0"/>
        <rFont val="Arial"/>
        <family val="2"/>
      </rPr>
      <t xml:space="preserve">":  has a list of valid values derived from the </t>
    </r>
    <r>
      <rPr>
        <b/>
        <sz val="10"/>
        <color rgb="FF0070C0"/>
        <rFont val="Arial"/>
        <family val="2"/>
      </rPr>
      <t>substation type</t>
    </r>
    <r>
      <rPr>
        <sz val="10"/>
        <color rgb="FF0070C0"/>
        <rFont val="Arial"/>
        <family val="2"/>
      </rPr>
      <t>. Click in the field, click  the down arrow and select a value from the list.</t>
    </r>
  </si>
  <si>
    <r>
      <t>"</t>
    </r>
    <r>
      <rPr>
        <b/>
        <sz val="10"/>
        <color rgb="FF0070C0"/>
        <rFont val="Arial"/>
        <family val="2"/>
      </rPr>
      <t>TX Quantity</t>
    </r>
    <r>
      <rPr>
        <sz val="10"/>
        <color rgb="FF0070C0"/>
        <rFont val="Arial"/>
        <family val="2"/>
      </rPr>
      <t xml:space="preserve">" is derived from the </t>
    </r>
    <r>
      <rPr>
        <b/>
        <sz val="10"/>
        <color rgb="FF0070C0"/>
        <rFont val="Arial"/>
        <family val="2"/>
      </rPr>
      <t xml:space="preserve">Substation Type - </t>
    </r>
    <r>
      <rPr>
        <sz val="10"/>
        <color rgb="FF0070C0"/>
        <rFont val="Arial"/>
        <family val="2"/>
      </rPr>
      <t>if the number of TXs is incorrect please speak with your Ausgrid CPC.</t>
    </r>
  </si>
  <si>
    <r>
      <t>"</t>
    </r>
    <r>
      <rPr>
        <b/>
        <sz val="10"/>
        <color rgb="FF0070C0"/>
        <rFont val="Arial"/>
        <family val="2"/>
      </rPr>
      <t>TX Rating</t>
    </r>
    <r>
      <rPr>
        <sz val="10"/>
        <color rgb="FF0070C0"/>
        <rFont val="Arial"/>
        <family val="2"/>
      </rPr>
      <t xml:space="preserve">" is derived from the </t>
    </r>
    <r>
      <rPr>
        <b/>
        <sz val="10"/>
        <color rgb="FF0070C0"/>
        <rFont val="Arial"/>
        <family val="2"/>
      </rPr>
      <t>Substation Type</t>
    </r>
    <r>
      <rPr>
        <sz val="10"/>
        <color rgb="FF0070C0"/>
        <rFont val="Arial"/>
        <family val="2"/>
      </rPr>
      <t xml:space="preserve"> - this will have been provided in your DIP</t>
    </r>
  </si>
  <si>
    <r>
      <t>"</t>
    </r>
    <r>
      <rPr>
        <b/>
        <sz val="10"/>
        <color rgb="FF0070C0"/>
        <rFont val="Arial"/>
        <family val="2"/>
      </rPr>
      <t>TX Cooling</t>
    </r>
    <r>
      <rPr>
        <sz val="10"/>
        <color rgb="FF0070C0"/>
        <rFont val="Arial"/>
        <family val="2"/>
      </rPr>
      <t>" - Oil or Dry type</t>
    </r>
  </si>
  <si>
    <r>
      <t xml:space="preserve">For any given span, one circuit is the </t>
    </r>
    <r>
      <rPr>
        <b/>
        <sz val="10"/>
        <color rgb="FF0070C0"/>
        <rFont val="Arial"/>
        <family val="2"/>
      </rPr>
      <t>Primary</t>
    </r>
    <r>
      <rPr>
        <sz val="10"/>
        <color rgb="FF0070C0"/>
        <rFont val="Arial"/>
        <family val="2"/>
      </rPr>
      <t xml:space="preserve"> and all others are </t>
    </r>
    <r>
      <rPr>
        <b/>
        <sz val="10"/>
        <color rgb="FF0070C0"/>
        <rFont val="Arial"/>
        <family val="2"/>
      </rPr>
      <t>Secondary.</t>
    </r>
    <r>
      <rPr>
        <sz val="10"/>
        <color rgb="FF0070C0"/>
        <rFont val="Arial"/>
        <family val="2"/>
      </rPr>
      <t xml:space="preserve"> </t>
    </r>
  </si>
  <si>
    <r>
      <t xml:space="preserve">A circuit is the </t>
    </r>
    <r>
      <rPr>
        <b/>
        <sz val="10"/>
        <color rgb="FF0070C0"/>
        <rFont val="Arial"/>
        <family val="2"/>
      </rPr>
      <t>Primary</t>
    </r>
    <r>
      <rPr>
        <sz val="10"/>
        <color rgb="FF0070C0"/>
        <rFont val="Arial"/>
        <family val="2"/>
      </rPr>
      <t xml:space="preserve"> if it is the highest voltage line across a span. If there are two or more of the same voltage then one is the </t>
    </r>
    <r>
      <rPr>
        <b/>
        <sz val="10"/>
        <color rgb="FF0070C0"/>
        <rFont val="Arial"/>
        <family val="2"/>
      </rPr>
      <t>Primary,</t>
    </r>
    <r>
      <rPr>
        <sz val="10"/>
        <color rgb="FF0070C0"/>
        <rFont val="Arial"/>
        <family val="2"/>
      </rPr>
      <t xml:space="preserve"> the other(s) </t>
    </r>
    <r>
      <rPr>
        <b/>
        <sz val="10"/>
        <color rgb="FF0070C0"/>
        <rFont val="Arial"/>
        <family val="2"/>
      </rPr>
      <t>Secondary.</t>
    </r>
    <r>
      <rPr>
        <sz val="10"/>
        <color rgb="FF0070C0"/>
        <rFont val="Arial"/>
        <family val="2"/>
      </rPr>
      <t xml:space="preserve"> </t>
    </r>
  </si>
  <si>
    <r>
      <t>Special case</t>
    </r>
    <r>
      <rPr>
        <b/>
        <sz val="10"/>
        <color rgb="FF0070C0"/>
        <rFont val="Arial"/>
        <family val="2"/>
      </rPr>
      <t>:</t>
    </r>
    <r>
      <rPr>
        <sz val="10"/>
        <color rgb="FF0070C0"/>
        <rFont val="Arial"/>
        <family val="2"/>
      </rPr>
      <t xml:space="preserve"> When there is a</t>
    </r>
    <r>
      <rPr>
        <b/>
        <sz val="10"/>
        <color rgb="FF0070C0"/>
        <rFont val="Arial"/>
        <family val="2"/>
      </rPr>
      <t xml:space="preserve"> pre-existing circuit up to 22 kV, which is of the same voltage</t>
    </r>
    <r>
      <rPr>
        <sz val="10"/>
        <color rgb="FF0070C0"/>
        <rFont val="Arial"/>
        <family val="2"/>
      </rPr>
      <t xml:space="preserve"> (or higher) as one being </t>
    </r>
    <r>
      <rPr>
        <b/>
        <sz val="10"/>
        <color rgb="FF0070C0"/>
        <rFont val="Arial"/>
        <family val="2"/>
      </rPr>
      <t>added</t>
    </r>
    <r>
      <rPr>
        <sz val="10"/>
        <color rgb="FF0070C0"/>
        <rFont val="Arial"/>
        <family val="2"/>
      </rPr>
      <t xml:space="preserve"> by the new work,</t>
    </r>
    <r>
      <rPr>
        <b/>
        <sz val="10"/>
        <color rgb="FF0070C0"/>
        <rFont val="Arial"/>
        <family val="2"/>
      </rPr>
      <t xml:space="preserve"> </t>
    </r>
    <r>
      <rPr>
        <sz val="10"/>
        <color rgb="FF0070C0"/>
        <rFont val="Arial"/>
        <family val="2"/>
      </rPr>
      <t>the</t>
    </r>
    <r>
      <rPr>
        <b/>
        <sz val="10"/>
        <color rgb="FF0070C0"/>
        <rFont val="Arial"/>
        <family val="2"/>
      </rPr>
      <t xml:space="preserve"> </t>
    </r>
    <r>
      <rPr>
        <sz val="10"/>
        <color rgb="FF0070C0"/>
        <rFont val="Arial"/>
        <family val="2"/>
      </rPr>
      <t>pre-existing circuit is always the</t>
    </r>
    <r>
      <rPr>
        <b/>
        <sz val="10"/>
        <color rgb="FF0070C0"/>
        <rFont val="Arial"/>
        <family val="2"/>
      </rPr>
      <t xml:space="preserve"> </t>
    </r>
    <r>
      <rPr>
        <sz val="10"/>
        <color rgb="FF0070C0"/>
        <rFont val="Arial"/>
        <family val="2"/>
      </rPr>
      <t xml:space="preserve">Primary: The additional circuit is a Secondary. </t>
    </r>
  </si>
  <si>
    <r>
      <t>When the</t>
    </r>
    <r>
      <rPr>
        <b/>
        <sz val="10"/>
        <color rgb="FF0070C0"/>
        <rFont val="Arial"/>
        <family val="2"/>
      </rPr>
      <t xml:space="preserve"> pre-existing circuit is 33 kV or higher</t>
    </r>
    <r>
      <rPr>
        <sz val="10"/>
        <color rgb="FF0070C0"/>
        <rFont val="Arial"/>
        <family val="2"/>
      </rPr>
      <t xml:space="preserve"> i</t>
    </r>
    <r>
      <rPr>
        <b/>
        <sz val="10"/>
        <color rgb="FF0070C0"/>
        <rFont val="Arial"/>
        <family val="2"/>
      </rPr>
      <t>t should be ignored.</t>
    </r>
  </si>
  <si>
    <r>
      <t>Aluminium</t>
    </r>
    <r>
      <rPr>
        <sz val="10"/>
        <color rgb="FF0070C0"/>
        <rFont val="Arial"/>
        <family val="2"/>
      </rPr>
      <t xml:space="preserve"> mm2</t>
    </r>
  </si>
  <si>
    <r>
      <t>Copper</t>
    </r>
    <r>
      <rPr>
        <sz val="10"/>
        <color rgb="FF0070C0"/>
        <rFont val="Arial"/>
        <family val="2"/>
      </rPr>
      <t xml:space="preserve"> mm2</t>
    </r>
  </si>
  <si>
    <t>Fill in the project details and write a brief description of the work. Note: Postcode is automatically filled in when a suburb is selected.</t>
  </si>
  <si>
    <r>
      <t>"</t>
    </r>
    <r>
      <rPr>
        <b/>
        <sz val="10"/>
        <color rgb="FF0070C0"/>
        <rFont val="Arial"/>
        <family val="2"/>
      </rPr>
      <t>Customer Funded</t>
    </r>
    <r>
      <rPr>
        <sz val="10"/>
        <color rgb="FF0070C0"/>
        <rFont val="Arial"/>
        <family val="2"/>
      </rPr>
      <t>": Customer funds entire substation, including cost of installation. All other selections are for historical purposes. This should be blank for decommissioned assets."</t>
    </r>
  </si>
  <si>
    <r>
      <t>"</t>
    </r>
    <r>
      <rPr>
        <b/>
        <sz val="10"/>
        <color rgb="FF0070C0"/>
        <rFont val="Arial"/>
        <family val="2"/>
      </rPr>
      <t>Removed / Abandoned</t>
    </r>
    <r>
      <rPr>
        <sz val="10"/>
        <color rgb="FF0070C0"/>
        <rFont val="Arial"/>
        <family val="2"/>
      </rPr>
      <t>" has a list of valid values: either "Yes" or blank. Funding is not to be included</t>
    </r>
  </si>
  <si>
    <t>Yes</t>
  </si>
  <si>
    <t>Connection Only</t>
  </si>
  <si>
    <t>Please count only "in-ground" cable. Cabling in kiosks, chambers, standards, pillars, etc, should not be entered.</t>
  </si>
  <si>
    <t>Reinstatement length categories are such that the total length of a primary cable "in the ground" is matched by the total of its "reinstatement" lengths. 
Trenching through bitument / conctrete roadway or through decorative paving is straightforward. All other circumstances fall into "other / none". 
Examples of "other / none" include:
* trenching in dirt (eg a greenfields site) 
* pulling (primary) cable through pre-existing conduits
Note: Cable not in the ground (eg in substations or up standards) is not included here.</t>
  </si>
  <si>
    <r>
      <t>Special case</t>
    </r>
    <r>
      <rPr>
        <b/>
        <sz val="9"/>
        <color rgb="FF0070C0"/>
        <rFont val="Arial"/>
        <family val="2"/>
      </rPr>
      <t>:</t>
    </r>
    <r>
      <rPr>
        <sz val="9"/>
        <color rgb="FF0070C0"/>
        <rFont val="Arial"/>
        <family val="2"/>
      </rPr>
      <t xml:space="preserve"> When there is a</t>
    </r>
    <r>
      <rPr>
        <b/>
        <sz val="9"/>
        <color rgb="FF0070C0"/>
        <rFont val="Arial"/>
        <family val="2"/>
      </rPr>
      <t xml:space="preserve"> pre-existing circuit up to 22 kV, which is of the same voltage</t>
    </r>
    <r>
      <rPr>
        <sz val="9"/>
        <color rgb="FF0070C0"/>
        <rFont val="Arial"/>
        <family val="2"/>
      </rPr>
      <t xml:space="preserve"> (or higher) as one being </t>
    </r>
    <r>
      <rPr>
        <b/>
        <sz val="9"/>
        <color rgb="FF0070C0"/>
        <rFont val="Arial"/>
        <family val="2"/>
      </rPr>
      <t>added</t>
    </r>
    <r>
      <rPr>
        <sz val="9"/>
        <color rgb="FF0070C0"/>
        <rFont val="Arial"/>
        <family val="2"/>
      </rPr>
      <t xml:space="preserve"> by the new work,</t>
    </r>
    <r>
      <rPr>
        <b/>
        <sz val="9"/>
        <color rgb="FF0070C0"/>
        <rFont val="Arial"/>
        <family val="2"/>
      </rPr>
      <t xml:space="preserve"> </t>
    </r>
    <r>
      <rPr>
        <sz val="9"/>
        <color rgb="FF0070C0"/>
        <rFont val="Arial"/>
        <family val="2"/>
      </rPr>
      <t>the</t>
    </r>
    <r>
      <rPr>
        <b/>
        <sz val="9"/>
        <color rgb="FF0070C0"/>
        <rFont val="Arial"/>
        <family val="2"/>
      </rPr>
      <t xml:space="preserve"> </t>
    </r>
    <r>
      <rPr>
        <sz val="9"/>
        <color rgb="FF0070C0"/>
        <rFont val="Arial"/>
        <family val="2"/>
      </rPr>
      <t>pre-existing circuit is always the</t>
    </r>
    <r>
      <rPr>
        <b/>
        <sz val="9"/>
        <color rgb="FF0070C0"/>
        <rFont val="Arial"/>
        <family val="2"/>
      </rPr>
      <t xml:space="preserve"> </t>
    </r>
    <r>
      <rPr>
        <sz val="9"/>
        <color rgb="FF0070C0"/>
        <rFont val="Arial"/>
        <family val="2"/>
      </rPr>
      <t>Primary: The additional circuit is a Secondary.</t>
    </r>
  </si>
  <si>
    <r>
      <t>ALL measurements are in linear metres</t>
    </r>
    <r>
      <rPr>
        <sz val="9"/>
        <color rgb="FF0070C0"/>
        <rFont val="Arial"/>
        <family val="2"/>
      </rPr>
      <t>.</t>
    </r>
  </si>
  <si>
    <r>
      <t xml:space="preserve">Where cables run side-by-side, one circuit is </t>
    </r>
    <r>
      <rPr>
        <b/>
        <sz val="9"/>
        <color rgb="FF0070C0"/>
        <rFont val="Arial"/>
        <family val="2"/>
      </rPr>
      <t>Primary</t>
    </r>
    <r>
      <rPr>
        <sz val="9"/>
        <color rgb="FF0070C0"/>
        <rFont val="Arial"/>
        <family val="2"/>
      </rPr>
      <t xml:space="preserve"> and all others are </t>
    </r>
    <r>
      <rPr>
        <b/>
        <sz val="9"/>
        <color rgb="FF0070C0"/>
        <rFont val="Arial"/>
        <family val="2"/>
      </rPr>
      <t>Secondary.</t>
    </r>
    <r>
      <rPr>
        <sz val="9"/>
        <color rgb="FF0070C0"/>
        <rFont val="Arial"/>
        <family val="2"/>
      </rPr>
      <t xml:space="preserve"> </t>
    </r>
  </si>
  <si>
    <r>
      <t xml:space="preserve">A circuit is the </t>
    </r>
    <r>
      <rPr>
        <b/>
        <sz val="9"/>
        <color rgb="FF0070C0"/>
        <rFont val="Arial"/>
        <family val="2"/>
      </rPr>
      <t>Primary</t>
    </r>
    <r>
      <rPr>
        <sz val="9"/>
        <color rgb="FF0070C0"/>
        <rFont val="Arial"/>
        <family val="2"/>
      </rPr>
      <t xml:space="preserve"> if it is the highest voltage. If there are two or more of the same voltage side-by-side then one is the </t>
    </r>
    <r>
      <rPr>
        <b/>
        <sz val="9"/>
        <color rgb="FF0070C0"/>
        <rFont val="Arial"/>
        <family val="2"/>
      </rPr>
      <t>Primary,</t>
    </r>
    <r>
      <rPr>
        <sz val="9"/>
        <color rgb="FF0070C0"/>
        <rFont val="Arial"/>
        <family val="2"/>
      </rPr>
      <t xml:space="preserve"> the other(s) </t>
    </r>
    <r>
      <rPr>
        <b/>
        <sz val="9"/>
        <color rgb="FF0070C0"/>
        <rFont val="Arial"/>
        <family val="2"/>
      </rPr>
      <t>Secondary.</t>
    </r>
    <r>
      <rPr>
        <sz val="9"/>
        <color rgb="FF0070C0"/>
        <rFont val="Arial"/>
        <family val="2"/>
      </rPr>
      <t xml:space="preserve"> </t>
    </r>
  </si>
  <si>
    <r>
      <t>Aluminium</t>
    </r>
    <r>
      <rPr>
        <sz val="9"/>
        <color rgb="FF0070C0"/>
        <rFont val="Arial"/>
        <family val="2"/>
      </rPr>
      <t xml:space="preserve"> mm2</t>
    </r>
  </si>
  <si>
    <r>
      <t>Copper</t>
    </r>
    <r>
      <rPr>
        <sz val="9"/>
        <color rgb="FF0070C0"/>
        <rFont val="Arial"/>
        <family val="2"/>
      </rPr>
      <t xml:space="preserve"> mm2</t>
    </r>
  </si>
  <si>
    <t>11kV Chamber type (without LV ACB) 1 Transformer</t>
  </si>
  <si>
    <t>11kV Chamber type (without LV ACB) 2 Transformer</t>
  </si>
  <si>
    <t>11kV Chamber type (without LV ACB) 3 Transformer</t>
  </si>
  <si>
    <t>11kV Chamber type (without LV ACB) 4 Transformer</t>
  </si>
  <si>
    <t>11kV Chamber type (with LV ACB) 1 Transformer</t>
  </si>
  <si>
    <t>11kV Chamber type (with LV ACB) 2 Transformer</t>
  </si>
  <si>
    <t>11kV Chamber type (with LV ACB) 3 Transformer</t>
  </si>
  <si>
    <t>11kV HVC Control Point Pole</t>
  </si>
  <si>
    <t>11kV HVC Control Point Kiosk</t>
  </si>
  <si>
    <t>11kV HVC Control Point Chamber</t>
  </si>
  <si>
    <t>12.7kV SWER All sizes</t>
  </si>
  <si>
    <t>19.1kV SWER All sizes</t>
  </si>
  <si>
    <t>11kV HVC Connection Only</t>
  </si>
  <si>
    <t>11kV Pole mount &lt;64kVA</t>
  </si>
  <si>
    <t>11kV Pole mount &gt;=64kVA</t>
  </si>
  <si>
    <t>11kV Standard Single TX Chamber</t>
  </si>
  <si>
    <t>Omissions and/or Errors are identified by colouring each line red. Please review your data.</t>
  </si>
  <si>
    <t>11kV Kiosk and pad mount &lt;=500kVA</t>
  </si>
  <si>
    <t>11kV Kiosk and pad mount &gt;500kVA</t>
  </si>
  <si>
    <t>NIL</t>
  </si>
  <si>
    <t>TX Rating 8</t>
  </si>
  <si>
    <t>SubstationCode</t>
  </si>
  <si>
    <t>Applicable_Rating</t>
  </si>
  <si>
    <t>Sub Styles</t>
  </si>
  <si>
    <t>Style Range</t>
  </si>
  <si>
    <t>Cooling</t>
  </si>
  <si>
    <t>Style</t>
  </si>
  <si>
    <t>Please Select</t>
  </si>
  <si>
    <t>11kV Single phase Pole mount all sizes</t>
  </si>
  <si>
    <t>ADAMSTOWN HEIGHTS</t>
  </si>
  <si>
    <t>AKUNA BAY</t>
  </si>
  <si>
    <t>ALEXANDRIA</t>
  </si>
  <si>
    <t>ALFORDS POINT</t>
  </si>
  <si>
    <t>16kVA</t>
  </si>
  <si>
    <t>Customer Funded</t>
  </si>
  <si>
    <t>Choose</t>
  </si>
  <si>
    <t>New Asset</t>
  </si>
  <si>
    <t>Quantity</t>
  </si>
  <si>
    <t>Customer Funded Qty</t>
  </si>
  <si>
    <t>Customer Funded New Cable</t>
  </si>
  <si>
    <t>New Lines</t>
  </si>
  <si>
    <t>Substations - Customer Funded</t>
  </si>
  <si>
    <t>Customer Funded Assets Listing</t>
  </si>
  <si>
    <r>
      <t xml:space="preserve">Please Note : this spreadsheet is for </t>
    </r>
    <r>
      <rPr>
        <b/>
        <sz val="10"/>
        <color indexed="10"/>
        <rFont val="Arial"/>
        <family val="2"/>
      </rPr>
      <t>Customer Funded Assets only</t>
    </r>
    <r>
      <rPr>
        <sz val="10"/>
        <color indexed="10"/>
        <rFont val="Arial"/>
        <family val="2"/>
      </rPr>
      <t>.</t>
    </r>
  </si>
  <si>
    <t>Rev 2.0</t>
  </si>
  <si>
    <t>Initial External Version</t>
  </si>
  <si>
    <t>Rev 2.1</t>
  </si>
  <si>
    <t>Fixed error on Substation tab the prevented decom of subs.</t>
  </si>
  <si>
    <t>Rev 2.2</t>
  </si>
  <si>
    <t>Street Lighting Cables now only Light size</t>
  </si>
  <si>
    <t>Version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</si>
</sst>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_)"/>
  </numFmts>
  <fonts count="33" x14ac:knownFonts="1">
    <font>
      <sz val="10"/>
      <name val="Arial"/>
    </font>
    <font>
      <sz val="10"/>
      <name val="Arial"/>
      <family val="2"/>
    </font>
    <font>
      <sz val="12"/>
      <name val="Tms Rmn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CCFFFF"/>
      <name val="Arial"/>
      <family val="2"/>
    </font>
    <font>
      <sz val="11"/>
      <color rgb="FF006100"/>
      <name val="Calibri"/>
      <family val="2"/>
      <scheme val="minor"/>
    </font>
    <font>
      <b/>
      <sz val="16"/>
      <name val="Arial"/>
      <family val="2"/>
    </font>
    <font>
      <sz val="10"/>
      <color rgb="FF99CCFF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9"/>
      <color rgb="FF0070C0"/>
      <name val="Arial"/>
      <family val="2"/>
    </font>
    <font>
      <b/>
      <u/>
      <sz val="9"/>
      <color rgb="FF0070C0"/>
      <name val="Arial"/>
      <family val="2"/>
    </font>
    <font>
      <b/>
      <sz val="9"/>
      <color rgb="FF0070C0"/>
      <name val="Arial"/>
      <family val="2"/>
    </font>
    <font>
      <sz val="14"/>
      <color theme="0"/>
      <name val="Arial"/>
      <family val="2"/>
    </font>
    <font>
      <b/>
      <sz val="18"/>
      <name val="Arial"/>
      <family val="2"/>
    </font>
    <font>
      <b/>
      <sz val="10"/>
      <color indexed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theme="7" tint="0.39994506668294322"/>
      </left>
      <right style="thick">
        <color theme="7" tint="0.39991454817346722"/>
      </right>
      <top/>
      <bottom/>
      <diagonal/>
    </border>
    <border>
      <left style="thick">
        <color theme="7" tint="0.39994506668294322"/>
      </left>
      <right style="thick">
        <color theme="7" tint="0.39991454817346722"/>
      </right>
      <top/>
      <bottom style="thick">
        <color theme="7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theme="3" tint="0.39994506668294322"/>
      </left>
      <right style="thick">
        <color theme="3" tint="0.39991454817346722"/>
      </right>
      <top style="thick">
        <color theme="3" tint="0.39994506668294322"/>
      </top>
      <bottom/>
      <diagonal/>
    </border>
    <border>
      <left style="thick">
        <color theme="3" tint="0.39994506668294322"/>
      </left>
      <right style="thick">
        <color theme="3" tint="0.39991454817346722"/>
      </right>
      <top/>
      <bottom/>
      <diagonal/>
    </border>
    <border>
      <left style="thick">
        <color theme="3" tint="0.39994506668294322"/>
      </left>
      <right style="thick">
        <color theme="3" tint="0.39991454817346722"/>
      </right>
      <top/>
      <bottom style="thick">
        <color rgb="FF00B050"/>
      </bottom>
      <diagonal/>
    </border>
    <border>
      <left style="thick">
        <color theme="3" tint="0.39991454817346722"/>
      </left>
      <right style="thin">
        <color theme="3" tint="0.39988402966399123"/>
      </right>
      <top style="thick">
        <color theme="3" tint="0.39994506668294322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n">
        <color theme="3" tint="0.39988402966399123"/>
      </bottom>
      <diagonal/>
    </border>
    <border>
      <left style="thin">
        <color theme="3" tint="0.39988402966399123"/>
      </left>
      <right style="thick">
        <color theme="3" tint="0.39994506668294322"/>
      </right>
      <top style="thick">
        <color theme="3" tint="0.39994506668294322"/>
      </top>
      <bottom style="thin">
        <color theme="3" tint="0.39988402966399123"/>
      </bottom>
      <diagonal/>
    </border>
    <border>
      <left style="thick">
        <color theme="3" tint="0.39991454817346722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ck">
        <color theme="3" tint="0.39994506668294322"/>
      </right>
      <top style="thin">
        <color theme="3" tint="0.39988402966399123"/>
      </top>
      <bottom style="thin">
        <color theme="3" tint="0.39988402966399123"/>
      </bottom>
      <diagonal/>
    </border>
    <border>
      <left style="thick">
        <color theme="3" tint="0.39991454817346722"/>
      </left>
      <right style="thin">
        <color theme="3" tint="0.39988402966399123"/>
      </right>
      <top style="thin">
        <color theme="3" tint="0.39988402966399123"/>
      </top>
      <bottom style="thick">
        <color rgb="FF00B050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ck">
        <color rgb="FF00B050"/>
      </bottom>
      <diagonal/>
    </border>
    <border>
      <left style="thin">
        <color theme="3" tint="0.39988402966399123"/>
      </left>
      <right style="thick">
        <color theme="3" tint="0.39994506668294322"/>
      </right>
      <top style="thin">
        <color theme="3" tint="0.39988402966399123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theme="7" tint="0.39991454817346722"/>
      </left>
      <right style="thin">
        <color theme="7" tint="0.39988402966399123"/>
      </right>
      <top style="thick">
        <color rgb="FF00B050"/>
      </top>
      <bottom style="thin">
        <color theme="7" tint="0.39988402966399123"/>
      </bottom>
      <diagonal/>
    </border>
    <border>
      <left style="thin">
        <color theme="7" tint="0.39988402966399123"/>
      </left>
      <right style="thin">
        <color theme="7" tint="0.39988402966399123"/>
      </right>
      <top style="thick">
        <color rgb="FF00B050"/>
      </top>
      <bottom style="thin">
        <color theme="7" tint="0.39988402966399123"/>
      </bottom>
      <diagonal/>
    </border>
    <border>
      <left style="thin">
        <color theme="7" tint="0.39988402966399123"/>
      </left>
      <right style="thick">
        <color theme="7" tint="0.39994506668294322"/>
      </right>
      <top style="thick">
        <color rgb="FF00B050"/>
      </top>
      <bottom style="thin">
        <color theme="7" tint="0.39988402966399123"/>
      </bottom>
      <diagonal/>
    </border>
    <border>
      <left style="thick">
        <color theme="7" tint="0.39991454817346722"/>
      </left>
      <right style="thin">
        <color theme="7" tint="0.39988402966399123"/>
      </right>
      <top style="thin">
        <color theme="7" tint="0.39988402966399123"/>
      </top>
      <bottom style="thin">
        <color theme="7" tint="0.39988402966399123"/>
      </bottom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 style="thin">
        <color theme="7" tint="0.39988402966399123"/>
      </bottom>
      <diagonal/>
    </border>
    <border>
      <left style="thin">
        <color theme="7" tint="0.39988402966399123"/>
      </left>
      <right style="thick">
        <color theme="7" tint="0.39994506668294322"/>
      </right>
      <top style="thin">
        <color theme="7" tint="0.39988402966399123"/>
      </top>
      <bottom style="thin">
        <color theme="7" tint="0.39988402966399123"/>
      </bottom>
      <diagonal/>
    </border>
    <border>
      <left style="thick">
        <color theme="7" tint="0.39991454817346722"/>
      </left>
      <right style="thin">
        <color theme="7" tint="0.39988402966399123"/>
      </right>
      <top style="thin">
        <color theme="7" tint="0.39988402966399123"/>
      </top>
      <bottom style="thick">
        <color theme="7" tint="0.39994506668294322"/>
      </bottom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 style="thick">
        <color theme="7" tint="0.39994506668294322"/>
      </bottom>
      <diagonal/>
    </border>
    <border>
      <left style="thin">
        <color theme="7" tint="0.39988402966399123"/>
      </left>
      <right style="thick">
        <color theme="7" tint="0.39994506668294322"/>
      </right>
      <top style="thin">
        <color theme="7" tint="0.39988402966399123"/>
      </top>
      <bottom style="thick">
        <color theme="7" tint="0.399945066682943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3" fillId="3" borderId="3" applyNumberFormat="0" applyBorder="0" applyAlignment="0" applyProtection="0"/>
    <xf numFmtId="37" fontId="5" fillId="0" borderId="0"/>
    <xf numFmtId="165" fontId="6" fillId="0" borderId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40" fontId="7" fillId="0" borderId="0"/>
    <xf numFmtId="0" fontId="1" fillId="0" borderId="0"/>
    <xf numFmtId="164" fontId="1" fillId="0" borderId="0" applyFont="0" applyFill="0" applyBorder="0" applyAlignment="0" applyProtection="0"/>
    <xf numFmtId="0" fontId="17" fillId="9" borderId="0" applyNumberFormat="0" applyBorder="0" applyAlignment="0" applyProtection="0"/>
  </cellStyleXfs>
  <cellXfs count="372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0" fontId="0" fillId="5" borderId="0" xfId="0" applyFill="1"/>
    <xf numFmtId="0" fontId="8" fillId="5" borderId="0" xfId="0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Protection="1">
      <protection hidden="1"/>
    </xf>
    <xf numFmtId="49" fontId="8" fillId="5" borderId="0" xfId="0" applyNumberFormat="1" applyFont="1" applyFill="1" applyAlignment="1" applyProtection="1">
      <alignment horizontal="center"/>
      <protection hidden="1"/>
    </xf>
    <xf numFmtId="0" fontId="8" fillId="5" borderId="0" xfId="0" applyFont="1" applyFill="1" applyProtection="1">
      <protection hidden="1"/>
    </xf>
    <xf numFmtId="49" fontId="0" fillId="5" borderId="0" xfId="0" applyNumberFormat="1" applyFill="1" applyAlignment="1" applyProtection="1">
      <alignment horizontal="center"/>
      <protection hidden="1"/>
    </xf>
    <xf numFmtId="0" fontId="8" fillId="5" borderId="10" xfId="0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 textRotation="90"/>
    </xf>
    <xf numFmtId="49" fontId="0" fillId="5" borderId="3" xfId="0" applyNumberFormat="1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</xf>
    <xf numFmtId="0" fontId="12" fillId="5" borderId="0" xfId="0" applyFont="1" applyFill="1" applyBorder="1" applyProtection="1"/>
    <xf numFmtId="0" fontId="12" fillId="0" borderId="0" xfId="0" applyFont="1" applyBorder="1" applyProtection="1"/>
    <xf numFmtId="0" fontId="0" fillId="5" borderId="0" xfId="0" applyFill="1" applyAlignment="1">
      <alignment horizontal="right"/>
    </xf>
    <xf numFmtId="0" fontId="12" fillId="5" borderId="0" xfId="0" applyFont="1" applyFill="1" applyBorder="1" applyAlignment="1" applyProtection="1">
      <alignment horizontal="righ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 vertical="top" wrapText="1"/>
    </xf>
    <xf numFmtId="0" fontId="9" fillId="5" borderId="0" xfId="0" applyFont="1" applyFill="1" applyBorder="1" applyProtection="1"/>
    <xf numFmtId="0" fontId="0" fillId="5" borderId="0" xfId="0" applyFill="1" applyBorder="1" applyAlignment="1">
      <alignment horizontal="center"/>
    </xf>
    <xf numFmtId="0" fontId="0" fillId="5" borderId="0" xfId="0" applyFill="1" applyAlignment="1" applyProtection="1">
      <alignment vertical="top"/>
      <protection hidden="1"/>
    </xf>
    <xf numFmtId="0" fontId="0" fillId="0" borderId="3" xfId="0" applyBorder="1" applyProtection="1">
      <protection hidden="1"/>
    </xf>
    <xf numFmtId="0" fontId="10" fillId="0" borderId="0" xfId="0" applyFont="1" applyProtection="1"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2" fillId="5" borderId="0" xfId="0" applyFont="1" applyFill="1" applyBorder="1" applyAlignment="1" applyProtection="1">
      <alignment horizontal="center" vertical="center" textRotation="90"/>
    </xf>
    <xf numFmtId="0" fontId="9" fillId="0" borderId="0" xfId="0" applyFont="1" applyBorder="1" applyProtection="1"/>
    <xf numFmtId="0" fontId="8" fillId="5" borderId="9" xfId="0" applyFont="1" applyFill="1" applyBorder="1" applyAlignment="1" applyProtection="1">
      <alignment horizontal="center"/>
      <protection hidden="1"/>
    </xf>
    <xf numFmtId="0" fontId="14" fillId="5" borderId="21" xfId="0" applyFont="1" applyFill="1" applyBorder="1" applyProtection="1">
      <protection locked="0"/>
    </xf>
    <xf numFmtId="0" fontId="14" fillId="5" borderId="22" xfId="0" applyFont="1" applyFill="1" applyBorder="1" applyProtection="1">
      <protection locked="0"/>
    </xf>
    <xf numFmtId="0" fontId="14" fillId="5" borderId="23" xfId="0" applyFont="1" applyFill="1" applyBorder="1" applyProtection="1">
      <protection locked="0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39" xfId="0" applyFill="1" applyBorder="1" applyAlignment="1" applyProtection="1">
      <alignment horizontal="center" vertical="center" wrapText="1"/>
      <protection hidden="1"/>
    </xf>
    <xf numFmtId="0" fontId="0" fillId="0" borderId="18" xfId="0" applyFill="1" applyBorder="1" applyAlignment="1" applyProtection="1">
      <alignment horizontal="center" vertical="center" wrapText="1"/>
      <protection hidden="1"/>
    </xf>
    <xf numFmtId="0" fontId="14" fillId="5" borderId="18" xfId="0" applyFont="1" applyFill="1" applyBorder="1" applyAlignment="1" applyProtection="1">
      <alignment horizontal="center"/>
      <protection hidden="1"/>
    </xf>
    <xf numFmtId="0" fontId="14" fillId="5" borderId="18" xfId="0" applyFont="1" applyFill="1" applyBorder="1" applyProtection="1">
      <protection hidden="1"/>
    </xf>
    <xf numFmtId="0" fontId="14" fillId="5" borderId="3" xfId="0" applyFont="1" applyFill="1" applyBorder="1" applyProtection="1">
      <protection hidden="1"/>
    </xf>
    <xf numFmtId="14" fontId="0" fillId="0" borderId="6" xfId="9" applyNumberFormat="1" applyFont="1" applyBorder="1" applyAlignment="1">
      <alignment horizontal="center"/>
    </xf>
    <xf numFmtId="0" fontId="8" fillId="4" borderId="5" xfId="0" applyFont="1" applyFill="1" applyBorder="1"/>
    <xf numFmtId="10" fontId="1" fillId="0" borderId="6" xfId="9" applyNumberFormat="1" applyFont="1" applyBorder="1" applyAlignment="1">
      <alignment horizontal="center"/>
    </xf>
    <xf numFmtId="0" fontId="1" fillId="0" borderId="25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hidden="1"/>
    </xf>
    <xf numFmtId="0" fontId="8" fillId="8" borderId="5" xfId="0" applyFont="1" applyFill="1" applyBorder="1" applyAlignment="1" applyProtection="1">
      <alignment horizontal="center"/>
      <protection hidden="1"/>
    </xf>
    <xf numFmtId="0" fontId="8" fillId="8" borderId="5" xfId="0" applyFont="1" applyFill="1" applyBorder="1" applyAlignment="1" applyProtection="1">
      <alignment horizontal="center" wrapText="1"/>
      <protection hidden="1"/>
    </xf>
    <xf numFmtId="0" fontId="8" fillId="8" borderId="6" xfId="0" applyFont="1" applyFill="1" applyBorder="1" applyAlignment="1" applyProtection="1">
      <alignment horizontal="center"/>
      <protection hidden="1"/>
    </xf>
    <xf numFmtId="0" fontId="1" fillId="8" borderId="25" xfId="0" applyFont="1" applyFill="1" applyBorder="1" applyAlignment="1" applyProtection="1">
      <alignment horizontal="center"/>
      <protection locked="0" hidden="1"/>
    </xf>
    <xf numFmtId="49" fontId="1" fillId="5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1" fillId="0" borderId="6" xfId="0" applyFont="1" applyBorder="1"/>
    <xf numFmtId="0" fontId="0" fillId="10" borderId="0" xfId="0" applyFill="1" applyProtection="1">
      <protection hidden="1"/>
    </xf>
    <xf numFmtId="0" fontId="19" fillId="10" borderId="0" xfId="0" applyFont="1" applyFill="1" applyProtection="1">
      <protection hidden="1"/>
    </xf>
    <xf numFmtId="0" fontId="10" fillId="10" borderId="0" xfId="0" applyFont="1" applyFill="1" applyProtection="1">
      <protection hidden="1"/>
    </xf>
    <xf numFmtId="0" fontId="0" fillId="7" borderId="3" xfId="0" applyFill="1" applyBorder="1" applyAlignment="1" applyProtection="1">
      <alignment horizontal="right"/>
      <protection hidden="1"/>
    </xf>
    <xf numFmtId="0" fontId="0" fillId="7" borderId="3" xfId="0" applyFill="1" applyBorder="1" applyAlignment="1" applyProtection="1">
      <alignment horizontal="right" vertical="center"/>
      <protection hidden="1"/>
    </xf>
    <xf numFmtId="0" fontId="0" fillId="7" borderId="3" xfId="0" applyFill="1" applyBorder="1" applyAlignment="1" applyProtection="1">
      <alignment horizontal="center"/>
      <protection hidden="1"/>
    </xf>
    <xf numFmtId="0" fontId="0" fillId="7" borderId="18" xfId="0" applyFill="1" applyBorder="1" applyAlignment="1" applyProtection="1">
      <alignment horizontal="right"/>
      <protection hidden="1"/>
    </xf>
    <xf numFmtId="49" fontId="10" fillId="10" borderId="0" xfId="0" applyNumberFormat="1" applyFont="1" applyFill="1" applyProtection="1">
      <protection hidden="1"/>
    </xf>
    <xf numFmtId="22" fontId="0" fillId="10" borderId="0" xfId="0" applyNumberFormat="1" applyFill="1" applyProtection="1">
      <protection hidden="1"/>
    </xf>
    <xf numFmtId="0" fontId="13" fillId="10" borderId="0" xfId="0" applyFont="1" applyFill="1" applyProtection="1">
      <protection hidden="1"/>
    </xf>
    <xf numFmtId="0" fontId="16" fillId="10" borderId="0" xfId="0" applyFont="1" applyFill="1" applyProtection="1">
      <protection hidden="1"/>
    </xf>
    <xf numFmtId="0" fontId="0" fillId="10" borderId="0" xfId="0" applyFill="1" applyAlignment="1" applyProtection="1">
      <alignment vertical="top"/>
      <protection hidden="1"/>
    </xf>
    <xf numFmtId="0" fontId="0" fillId="10" borderId="0" xfId="0" applyFill="1" applyAlignment="1" applyProtection="1">
      <alignment vertical="top" wrapText="1"/>
      <protection hidden="1"/>
    </xf>
    <xf numFmtId="0" fontId="0" fillId="10" borderId="0" xfId="0" applyFill="1" applyAlignment="1" applyProtection="1">
      <alignment horizontal="right"/>
      <protection hidden="1"/>
    </xf>
    <xf numFmtId="0" fontId="0" fillId="10" borderId="0" xfId="0" applyFill="1" applyAlignment="1" applyProtection="1">
      <alignment horizontal="center"/>
      <protection hidden="1"/>
    </xf>
    <xf numFmtId="0" fontId="8" fillId="7" borderId="3" xfId="0" applyFont="1" applyFill="1" applyBorder="1" applyAlignment="1" applyProtection="1">
      <alignment horizontal="center"/>
      <protection hidden="1"/>
    </xf>
    <xf numFmtId="0" fontId="0" fillId="13" borderId="3" xfId="0" applyFill="1" applyBorder="1" applyProtection="1">
      <protection hidden="1"/>
    </xf>
    <xf numFmtId="0" fontId="0" fillId="13" borderId="3" xfId="0" applyFill="1" applyBorder="1" applyAlignment="1" applyProtection="1">
      <alignment horizontal="center"/>
      <protection hidden="1"/>
    </xf>
    <xf numFmtId="0" fontId="8" fillId="12" borderId="3" xfId="0" applyFont="1" applyFill="1" applyBorder="1" applyAlignment="1" applyProtection="1">
      <alignment horizontal="center"/>
      <protection hidden="1"/>
    </xf>
    <xf numFmtId="0" fontId="0" fillId="10" borderId="0" xfId="0" applyFill="1"/>
    <xf numFmtId="0" fontId="8" fillId="12" borderId="3" xfId="0" applyFont="1" applyFill="1" applyBorder="1" applyAlignment="1" applyProtection="1">
      <alignment horizontal="center" vertical="center" wrapText="1"/>
      <protection hidden="1"/>
    </xf>
    <xf numFmtId="0" fontId="0" fillId="12" borderId="18" xfId="0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12" fillId="10" borderId="0" xfId="0" applyFont="1" applyFill="1" applyBorder="1" applyProtection="1"/>
    <xf numFmtId="0" fontId="20" fillId="5" borderId="0" xfId="0" applyFont="1" applyFill="1" applyProtection="1">
      <protection hidden="1"/>
    </xf>
    <xf numFmtId="0" fontId="0" fillId="0" borderId="0" xfId="0"/>
    <xf numFmtId="0" fontId="8" fillId="4" borderId="5" xfId="0" applyFont="1" applyFill="1" applyBorder="1"/>
    <xf numFmtId="0" fontId="1" fillId="0" borderId="0" xfId="0" applyFont="1" applyBorder="1"/>
    <xf numFmtId="0" fontId="1" fillId="0" borderId="8" xfId="0" applyFont="1" applyBorder="1"/>
    <xf numFmtId="0" fontId="1" fillId="5" borderId="0" xfId="0" applyFont="1" applyFill="1" applyProtection="1">
      <protection hidden="1"/>
    </xf>
    <xf numFmtId="0" fontId="0" fillId="0" borderId="0" xfId="0"/>
    <xf numFmtId="0" fontId="0" fillId="0" borderId="0" xfId="0" applyFont="1" applyBorder="1"/>
    <xf numFmtId="0" fontId="1" fillId="0" borderId="5" xfId="0" applyFont="1" applyBorder="1"/>
    <xf numFmtId="0" fontId="0" fillId="0" borderId="0" xfId="0"/>
    <xf numFmtId="0" fontId="1" fillId="0" borderId="25" xfId="0" applyFont="1" applyFill="1" applyBorder="1" applyAlignment="1" applyProtection="1">
      <alignment horizontal="center"/>
      <protection locked="0"/>
    </xf>
    <xf numFmtId="0" fontId="0" fillId="5" borderId="0" xfId="0" applyFill="1" applyAlignment="1">
      <alignment vertical="top" wrapText="1"/>
    </xf>
    <xf numFmtId="0" fontId="1" fillId="0" borderId="0" xfId="0" applyFont="1" applyProtection="1">
      <protection hidden="1"/>
    </xf>
    <xf numFmtId="0" fontId="1" fillId="5" borderId="0" xfId="0" applyFont="1" applyFill="1" applyAlignment="1" applyProtection="1">
      <alignment horizontal="center" vertical="top"/>
      <protection hidden="1"/>
    </xf>
    <xf numFmtId="0" fontId="0" fillId="0" borderId="0" xfId="0"/>
    <xf numFmtId="0" fontId="21" fillId="0" borderId="0" xfId="0" applyFont="1" applyAlignment="1" applyProtection="1">
      <alignment horizontal="right"/>
      <protection hidden="1"/>
    </xf>
    <xf numFmtId="0" fontId="22" fillId="5" borderId="0" xfId="0" applyFont="1" applyFill="1" applyProtection="1">
      <protection hidden="1"/>
    </xf>
    <xf numFmtId="0" fontId="21" fillId="5" borderId="0" xfId="0" applyFont="1" applyFill="1" applyAlignment="1" applyProtection="1">
      <alignment horizontal="center" vertical="top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5" borderId="0" xfId="0" applyFont="1" applyFill="1" applyAlignment="1" applyProtection="1">
      <alignment vertical="top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0" xfId="0" applyFont="1" applyProtection="1">
      <protection hidden="1"/>
    </xf>
    <xf numFmtId="0" fontId="21" fillId="5" borderId="0" xfId="0" applyFont="1" applyFill="1" applyAlignment="1" applyProtection="1">
      <alignment vertical="top" wrapText="1"/>
      <protection hidden="1"/>
    </xf>
    <xf numFmtId="0" fontId="21" fillId="0" borderId="0" xfId="0" applyFont="1"/>
    <xf numFmtId="0" fontId="21" fillId="5" borderId="0" xfId="0" applyFont="1" applyFill="1" applyAlignment="1">
      <alignment vertical="top" wrapText="1"/>
    </xf>
    <xf numFmtId="0" fontId="22" fillId="5" borderId="0" xfId="0" applyFont="1" applyFill="1"/>
    <xf numFmtId="0" fontId="21" fillId="5" borderId="0" xfId="0" applyFont="1" applyFill="1" applyAlignment="1">
      <alignment horizontal="right"/>
    </xf>
    <xf numFmtId="0" fontId="21" fillId="0" borderId="0" xfId="0" applyFont="1" applyAlignment="1">
      <alignment horizontal="right"/>
    </xf>
    <xf numFmtId="0" fontId="21" fillId="5" borderId="0" xfId="0" applyFont="1" applyFill="1" applyAlignment="1">
      <alignment horizontal="right" vertical="top" wrapText="1"/>
    </xf>
    <xf numFmtId="0" fontId="8" fillId="4" borderId="5" xfId="0" applyFont="1" applyFill="1" applyBorder="1" applyAlignment="1">
      <alignment horizontal="center"/>
    </xf>
    <xf numFmtId="0" fontId="8" fillId="4" borderId="5" xfId="0" applyFont="1" applyFill="1" applyBorder="1"/>
    <xf numFmtId="0" fontId="14" fillId="5" borderId="34" xfId="0" applyFont="1" applyFill="1" applyBorder="1"/>
    <xf numFmtId="0" fontId="14" fillId="5" borderId="35" xfId="0" applyFont="1" applyFill="1" applyBorder="1"/>
    <xf numFmtId="0" fontId="14" fillId="5" borderId="36" xfId="0" applyFont="1" applyFill="1" applyBorder="1"/>
    <xf numFmtId="0" fontId="0" fillId="5" borderId="37" xfId="0" applyFill="1" applyBorder="1" applyAlignment="1" applyProtection="1">
      <alignment horizontal="center"/>
      <protection locked="0"/>
    </xf>
    <xf numFmtId="14" fontId="1" fillId="0" borderId="6" xfId="9" applyNumberFormat="1" applyFont="1" applyBorder="1" applyAlignment="1">
      <alignment horizontal="center"/>
    </xf>
    <xf numFmtId="0" fontId="0" fillId="10" borderId="17" xfId="0" applyFill="1" applyBorder="1"/>
    <xf numFmtId="0" fontId="0" fillId="0" borderId="0" xfId="0" applyAlignment="1" applyProtection="1">
      <alignment horizontal="center"/>
      <protection hidden="1"/>
    </xf>
    <xf numFmtId="0" fontId="25" fillId="15" borderId="45" xfId="0" applyFont="1" applyFill="1" applyBorder="1" applyAlignment="1">
      <alignment horizontal="center"/>
    </xf>
    <xf numFmtId="0" fontId="25" fillId="15" borderId="45" xfId="0" applyFont="1" applyFill="1" applyBorder="1"/>
    <xf numFmtId="0" fontId="25" fillId="0" borderId="45" xfId="0" applyFont="1" applyBorder="1" applyAlignment="1">
      <alignment horizontal="center"/>
    </xf>
    <xf numFmtId="0" fontId="25" fillId="0" borderId="45" xfId="0" applyFont="1" applyBorder="1"/>
    <xf numFmtId="0" fontId="24" fillId="14" borderId="46" xfId="0" applyFont="1" applyFill="1" applyBorder="1"/>
    <xf numFmtId="0" fontId="25" fillId="15" borderId="47" xfId="0" applyFont="1" applyFill="1" applyBorder="1"/>
    <xf numFmtId="0" fontId="25" fillId="15" borderId="47" xfId="0" applyFont="1" applyFill="1" applyBorder="1" applyAlignment="1">
      <alignment horizontal="center"/>
    </xf>
    <xf numFmtId="0" fontId="0" fillId="10" borderId="0" xfId="0" applyFill="1" applyAlignment="1" applyProtection="1">
      <alignment vertical="top" wrapText="1"/>
      <protection hidden="1"/>
    </xf>
    <xf numFmtId="0" fontId="1" fillId="5" borderId="18" xfId="0" applyFont="1" applyFill="1" applyBorder="1" applyAlignment="1" applyProtection="1">
      <alignment horizontal="center"/>
      <protection locked="0"/>
    </xf>
    <xf numFmtId="1" fontId="1" fillId="5" borderId="18" xfId="0" applyNumberFormat="1" applyFont="1" applyFill="1" applyBorder="1" applyAlignment="1" applyProtection="1">
      <alignment horizontal="center"/>
      <protection locked="0"/>
    </xf>
    <xf numFmtId="0" fontId="26" fillId="10" borderId="48" xfId="0" applyFont="1" applyFill="1" applyBorder="1" applyAlignment="1" applyProtection="1">
      <alignment horizontal="center"/>
      <protection hidden="1"/>
    </xf>
    <xf numFmtId="0" fontId="1" fillId="10" borderId="0" xfId="0" applyFont="1" applyFill="1" applyAlignment="1" applyProtection="1">
      <alignment vertical="top"/>
      <protection hidden="1"/>
    </xf>
    <xf numFmtId="0" fontId="1" fillId="10" borderId="0" xfId="0" applyFont="1" applyFill="1"/>
    <xf numFmtId="0" fontId="1" fillId="5" borderId="21" xfId="2" applyNumberFormat="1" applyFill="1" applyBorder="1" applyAlignment="1" applyProtection="1">
      <alignment horizontal="center"/>
      <protection locked="0"/>
    </xf>
    <xf numFmtId="0" fontId="1" fillId="5" borderId="22" xfId="2" applyNumberFormat="1" applyFill="1" applyBorder="1" applyAlignment="1" applyProtection="1">
      <alignment horizontal="center"/>
      <protection locked="0"/>
    </xf>
    <xf numFmtId="0" fontId="1" fillId="5" borderId="23" xfId="2" applyNumberFormat="1" applyFill="1" applyBorder="1" applyAlignment="1" applyProtection="1">
      <alignment horizontal="center"/>
      <protection locked="0"/>
    </xf>
    <xf numFmtId="0" fontId="1" fillId="10" borderId="17" xfId="0" applyFont="1" applyFill="1" applyBorder="1"/>
    <xf numFmtId="0" fontId="0" fillId="0" borderId="0" xfId="0" applyBorder="1" applyProtection="1">
      <protection hidden="1"/>
    </xf>
    <xf numFmtId="0" fontId="0" fillId="16" borderId="72" xfId="0" applyFill="1" applyBorder="1" applyProtection="1">
      <protection locked="0"/>
    </xf>
    <xf numFmtId="0" fontId="0" fillId="16" borderId="73" xfId="0" applyFill="1" applyBorder="1" applyProtection="1">
      <protection locked="0"/>
    </xf>
    <xf numFmtId="0" fontId="0" fillId="16" borderId="73" xfId="0" applyFill="1" applyBorder="1" applyAlignment="1" applyProtection="1">
      <alignment horizontal="center"/>
      <protection locked="0"/>
    </xf>
    <xf numFmtId="0" fontId="0" fillId="16" borderId="74" xfId="0" applyFill="1" applyBorder="1" applyAlignment="1" applyProtection="1">
      <alignment horizontal="center"/>
      <protection locked="0"/>
    </xf>
    <xf numFmtId="0" fontId="0" fillId="16" borderId="75" xfId="0" applyFill="1" applyBorder="1" applyProtection="1">
      <protection locked="0"/>
    </xf>
    <xf numFmtId="0" fontId="0" fillId="16" borderId="76" xfId="0" applyFill="1" applyBorder="1" applyProtection="1">
      <protection locked="0"/>
    </xf>
    <xf numFmtId="0" fontId="0" fillId="16" borderId="76" xfId="0" applyFill="1" applyBorder="1" applyAlignment="1" applyProtection="1">
      <alignment horizontal="center"/>
      <protection locked="0"/>
    </xf>
    <xf numFmtId="0" fontId="0" fillId="16" borderId="77" xfId="0" applyFill="1" applyBorder="1" applyAlignment="1" applyProtection="1">
      <alignment horizontal="center"/>
      <protection locked="0"/>
    </xf>
    <xf numFmtId="0" fontId="0" fillId="16" borderId="78" xfId="0" applyFill="1" applyBorder="1" applyProtection="1">
      <protection locked="0"/>
    </xf>
    <xf numFmtId="0" fontId="0" fillId="16" borderId="79" xfId="0" applyFill="1" applyBorder="1" applyProtection="1">
      <protection locked="0"/>
    </xf>
    <xf numFmtId="0" fontId="0" fillId="16" borderId="79" xfId="0" applyFill="1" applyBorder="1" applyAlignment="1" applyProtection="1">
      <alignment horizontal="center"/>
      <protection locked="0"/>
    </xf>
    <xf numFmtId="0" fontId="0" fillId="16" borderId="80" xfId="0" applyFill="1" applyBorder="1" applyAlignment="1" applyProtection="1">
      <alignment horizontal="center"/>
      <protection locked="0"/>
    </xf>
    <xf numFmtId="0" fontId="0" fillId="8" borderId="67" xfId="0" applyFill="1" applyBorder="1" applyAlignment="1" applyProtection="1">
      <alignment horizontal="center"/>
      <protection locked="0"/>
    </xf>
    <xf numFmtId="0" fontId="0" fillId="8" borderId="68" xfId="0" applyFill="1" applyBorder="1" applyAlignment="1" applyProtection="1">
      <alignment horizontal="center"/>
      <protection locked="0"/>
    </xf>
    <xf numFmtId="0" fontId="0" fillId="8" borderId="70" xfId="0" applyFill="1" applyBorder="1" applyAlignment="1" applyProtection="1">
      <alignment horizontal="center"/>
      <protection locked="0"/>
    </xf>
    <xf numFmtId="0" fontId="0" fillId="8" borderId="71" xfId="0" applyFill="1" applyBorder="1" applyAlignment="1" applyProtection="1">
      <alignment horizontal="center"/>
      <protection locked="0"/>
    </xf>
    <xf numFmtId="0" fontId="0" fillId="17" borderId="58" xfId="0" applyFill="1" applyBorder="1" applyProtection="1">
      <protection locked="0"/>
    </xf>
    <xf numFmtId="0" fontId="0" fillId="17" borderId="58" xfId="0" applyFill="1" applyBorder="1" applyAlignment="1" applyProtection="1">
      <alignment horizontal="center"/>
      <protection locked="0"/>
    </xf>
    <xf numFmtId="0" fontId="0" fillId="17" borderId="59" xfId="0" applyFill="1" applyBorder="1" applyAlignment="1" applyProtection="1">
      <alignment horizontal="center"/>
      <protection locked="0"/>
    </xf>
    <xf numFmtId="0" fontId="0" fillId="17" borderId="61" xfId="0" applyFill="1" applyBorder="1" applyProtection="1">
      <protection locked="0"/>
    </xf>
    <xf numFmtId="0" fontId="0" fillId="17" borderId="61" xfId="0" applyFill="1" applyBorder="1" applyAlignment="1" applyProtection="1">
      <alignment horizontal="center"/>
      <protection locked="0"/>
    </xf>
    <xf numFmtId="0" fontId="0" fillId="17" borderId="62" xfId="0" applyFill="1" applyBorder="1" applyAlignment="1" applyProtection="1">
      <alignment horizontal="center"/>
      <protection locked="0"/>
    </xf>
    <xf numFmtId="0" fontId="0" fillId="17" borderId="64" xfId="0" applyFill="1" applyBorder="1" applyProtection="1">
      <protection locked="0"/>
    </xf>
    <xf numFmtId="0" fontId="0" fillId="17" borderId="64" xfId="0" applyFill="1" applyBorder="1" applyAlignment="1" applyProtection="1">
      <alignment horizontal="center"/>
      <protection locked="0"/>
    </xf>
    <xf numFmtId="0" fontId="0" fillId="17" borderId="65" xfId="0" applyFill="1" applyBorder="1" applyAlignment="1" applyProtection="1">
      <alignment horizontal="center"/>
      <protection locked="0"/>
    </xf>
    <xf numFmtId="0" fontId="10" fillId="10" borderId="0" xfId="0" applyFont="1" applyFill="1" applyAlignment="1" applyProtection="1">
      <alignment horizontal="center"/>
      <protection hidden="1"/>
    </xf>
    <xf numFmtId="14" fontId="10" fillId="10" borderId="0" xfId="0" applyNumberFormat="1" applyFont="1" applyFill="1" applyAlignment="1" applyProtection="1">
      <alignment horizontal="center"/>
      <protection hidden="1"/>
    </xf>
    <xf numFmtId="0" fontId="1" fillId="8" borderId="25" xfId="0" applyFont="1" applyFill="1" applyBorder="1" applyAlignment="1" applyProtection="1">
      <alignment horizontal="center"/>
      <protection hidden="1"/>
    </xf>
    <xf numFmtId="0" fontId="1" fillId="0" borderId="22" xfId="0" applyFont="1" applyFill="1" applyBorder="1" applyAlignment="1" applyProtection="1">
      <alignment horizontal="center"/>
      <protection locked="0" hidden="1"/>
    </xf>
    <xf numFmtId="0" fontId="10" fillId="1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1" fillId="11" borderId="0" xfId="0" applyFont="1" applyFill="1" applyBorder="1" applyAlignment="1" applyProtection="1">
      <alignment horizontal="center" vertical="center" wrapText="1"/>
      <protection hidden="1"/>
    </xf>
    <xf numFmtId="0" fontId="1" fillId="10" borderId="0" xfId="0" applyFont="1" applyFill="1" applyAlignment="1" applyProtection="1">
      <alignment vertical="top" wrapText="1"/>
      <protection hidden="1"/>
    </xf>
    <xf numFmtId="0" fontId="0" fillId="10" borderId="0" xfId="0" applyFill="1" applyAlignment="1" applyProtection="1">
      <alignment vertical="top" wrapText="1"/>
      <protection hidden="1"/>
    </xf>
    <xf numFmtId="0" fontId="8" fillId="12" borderId="20" xfId="0" applyFont="1" applyFill="1" applyBorder="1" applyAlignment="1" applyProtection="1">
      <alignment horizontal="center" vertical="center" wrapText="1"/>
      <protection hidden="1"/>
    </xf>
    <xf numFmtId="0" fontId="8" fillId="12" borderId="28" xfId="0" applyFont="1" applyFill="1" applyBorder="1" applyAlignment="1" applyProtection="1">
      <alignment horizontal="center" vertical="center" wrapText="1"/>
      <protection hidden="1"/>
    </xf>
    <xf numFmtId="0" fontId="1" fillId="5" borderId="20" xfId="0" applyFont="1" applyFill="1" applyBorder="1" applyAlignment="1" applyProtection="1">
      <alignment horizontal="left" vertical="top" wrapText="1"/>
      <protection locked="0"/>
    </xf>
    <xf numFmtId="0" fontId="1" fillId="5" borderId="28" xfId="0" applyFont="1" applyFill="1" applyBorder="1" applyAlignment="1" applyProtection="1">
      <alignment horizontal="left" vertical="top" wrapText="1"/>
      <protection locked="0"/>
    </xf>
    <xf numFmtId="0" fontId="18" fillId="12" borderId="9" xfId="0" applyFont="1" applyFill="1" applyBorder="1" applyAlignment="1" applyProtection="1">
      <alignment horizontal="center" vertical="center" wrapText="1"/>
    </xf>
    <xf numFmtId="0" fontId="18" fillId="12" borderId="1" xfId="0" applyFont="1" applyFill="1" applyBorder="1" applyAlignment="1" applyProtection="1">
      <alignment horizontal="center" vertical="center" wrapText="1"/>
    </xf>
    <xf numFmtId="0" fontId="18" fillId="12" borderId="13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vertical="center"/>
      <protection hidden="1"/>
    </xf>
    <xf numFmtId="0" fontId="8" fillId="5" borderId="6" xfId="0" applyFont="1" applyFill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30" fillId="5" borderId="0" xfId="0" applyFont="1" applyFill="1" applyAlignment="1" applyProtection="1">
      <alignment horizontal="center"/>
      <protection hidden="1"/>
    </xf>
    <xf numFmtId="0" fontId="8" fillId="5" borderId="5" xfId="0" applyFont="1" applyFill="1" applyBorder="1" applyAlignment="1" applyProtection="1">
      <alignment horizontal="center" vertical="center"/>
      <protection hidden="1"/>
    </xf>
    <xf numFmtId="0" fontId="8" fillId="5" borderId="6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1" fillId="5" borderId="35" xfId="2" applyNumberFormat="1" applyFill="1" applyBorder="1" applyAlignment="1" applyProtection="1">
      <alignment horizontal="center"/>
      <protection locked="0"/>
    </xf>
    <xf numFmtId="0" fontId="1" fillId="5" borderId="38" xfId="2" applyNumberFormat="1" applyFill="1" applyBorder="1" applyAlignment="1" applyProtection="1">
      <alignment horizontal="center"/>
      <protection locked="0"/>
    </xf>
    <xf numFmtId="0" fontId="1" fillId="5" borderId="36" xfId="2" applyNumberFormat="1" applyFill="1" applyBorder="1" applyAlignment="1" applyProtection="1">
      <alignment horizontal="center"/>
      <protection locked="0"/>
    </xf>
    <xf numFmtId="0" fontId="1" fillId="5" borderId="33" xfId="2" applyNumberFormat="1" applyFill="1" applyBorder="1" applyAlignment="1" applyProtection="1">
      <alignment horizontal="center"/>
      <protection locked="0"/>
    </xf>
    <xf numFmtId="0" fontId="21" fillId="5" borderId="0" xfId="0" applyFont="1" applyFill="1" applyAlignment="1">
      <alignment vertical="top" wrapText="1"/>
    </xf>
    <xf numFmtId="0" fontId="8" fillId="12" borderId="9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/>
    </xf>
    <xf numFmtId="0" fontId="0" fillId="5" borderId="11" xfId="0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0" fontId="0" fillId="5" borderId="44" xfId="0" applyFill="1" applyBorder="1" applyAlignment="1">
      <alignment horizontal="center" vertical="center" textRotation="90"/>
    </xf>
    <xf numFmtId="0" fontId="9" fillId="5" borderId="5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wrapText="1"/>
    </xf>
    <xf numFmtId="0" fontId="9" fillId="5" borderId="14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1" fillId="5" borderId="34" xfId="2" applyNumberFormat="1" applyFill="1" applyBorder="1" applyAlignment="1" applyProtection="1">
      <alignment horizontal="center"/>
      <protection locked="0"/>
    </xf>
    <xf numFmtId="0" fontId="1" fillId="5" borderId="37" xfId="2" applyNumberFormat="1" applyFill="1" applyBorder="1" applyAlignment="1" applyProtection="1">
      <alignment horizontal="center"/>
      <protection locked="0"/>
    </xf>
    <xf numFmtId="0" fontId="0" fillId="5" borderId="43" xfId="0" applyFill="1" applyBorder="1" applyAlignment="1">
      <alignment horizontal="center" vertical="center" textRotation="90"/>
    </xf>
    <xf numFmtId="0" fontId="0" fillId="5" borderId="43" xfId="0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0" fontId="0" fillId="5" borderId="7" xfId="0" applyFill="1" applyBorder="1" applyAlignment="1">
      <alignment horizontal="center" vertical="center" textRotation="90" wrapText="1"/>
    </xf>
    <xf numFmtId="0" fontId="8" fillId="12" borderId="2" xfId="0" applyFont="1" applyFill="1" applyBorder="1" applyAlignment="1" applyProtection="1">
      <alignment horizontal="center" vertical="center" wrapText="1"/>
      <protection hidden="1"/>
    </xf>
    <xf numFmtId="0" fontId="1" fillId="5" borderId="35" xfId="2" applyNumberFormat="1" applyFont="1" applyFill="1" applyBorder="1" applyAlignment="1" applyProtection="1">
      <alignment horizontal="center"/>
      <protection locked="0"/>
    </xf>
    <xf numFmtId="0" fontId="1" fillId="5" borderId="38" xfId="2" applyNumberFormat="1" applyFont="1" applyFill="1" applyBorder="1" applyAlignment="1" applyProtection="1">
      <alignment horizontal="center"/>
      <protection locked="0"/>
    </xf>
    <xf numFmtId="0" fontId="8" fillId="5" borderId="9" xfId="0" applyFont="1" applyFill="1" applyBorder="1" applyAlignment="1" applyProtection="1">
      <alignment horizontal="center"/>
      <protection hidden="1"/>
    </xf>
    <xf numFmtId="0" fontId="8" fillId="5" borderId="13" xfId="0" applyFont="1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wrapText="1"/>
      <protection hidden="1"/>
    </xf>
    <xf numFmtId="0" fontId="8" fillId="12" borderId="9" xfId="0" applyFont="1" applyFill="1" applyBorder="1" applyAlignment="1" applyProtection="1">
      <alignment horizontal="center" vertical="center" wrapText="1"/>
      <protection hidden="1"/>
    </xf>
    <xf numFmtId="0" fontId="8" fillId="12" borderId="1" xfId="0" applyFont="1" applyFill="1" applyBorder="1" applyAlignment="1" applyProtection="1">
      <alignment horizontal="center" vertical="center" wrapText="1"/>
      <protection hidden="1"/>
    </xf>
    <xf numFmtId="0" fontId="8" fillId="12" borderId="13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Border="1" applyAlignment="1" applyProtection="1">
      <alignment horizontal="center"/>
      <protection hidden="1"/>
    </xf>
    <xf numFmtId="0" fontId="8" fillId="5" borderId="0" xfId="0" applyFont="1" applyFill="1" applyBorder="1" applyAlignment="1" applyProtection="1">
      <alignment horizontal="center" wrapText="1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8" fillId="5" borderId="14" xfId="0" applyFont="1" applyFill="1" applyBorder="1" applyAlignment="1" applyProtection="1">
      <alignment horizontal="center"/>
      <protection hidden="1"/>
    </xf>
    <xf numFmtId="0" fontId="8" fillId="5" borderId="5" xfId="0" applyFont="1" applyFill="1" applyBorder="1" applyAlignment="1" applyProtection="1">
      <alignment horizontal="center" wrapText="1"/>
      <protection hidden="1"/>
    </xf>
    <xf numFmtId="0" fontId="1" fillId="5" borderId="83" xfId="0" applyFont="1" applyFill="1" applyBorder="1" applyAlignment="1" applyProtection="1">
      <alignment horizontal="center" wrapText="1"/>
      <protection hidden="1"/>
    </xf>
    <xf numFmtId="0" fontId="9" fillId="11" borderId="84" xfId="0" applyFont="1" applyFill="1" applyBorder="1" applyAlignment="1" applyProtection="1">
      <alignment horizontal="center" wrapText="1"/>
      <protection hidden="1"/>
    </xf>
    <xf numFmtId="0" fontId="8" fillId="5" borderId="8" xfId="0" applyFont="1" applyFill="1" applyBorder="1" applyAlignment="1" applyProtection="1">
      <alignment horizontal="center" wrapText="1"/>
      <protection hidden="1"/>
    </xf>
    <xf numFmtId="0" fontId="8" fillId="5" borderId="40" xfId="0" applyFont="1" applyFill="1" applyBorder="1" applyAlignment="1" applyProtection="1">
      <alignment horizontal="center" wrapText="1"/>
      <protection hidden="1"/>
    </xf>
    <xf numFmtId="0" fontId="8" fillId="5" borderId="41" xfId="0" applyFont="1" applyFill="1" applyBorder="1" applyAlignment="1" applyProtection="1">
      <alignment horizontal="center" wrapText="1"/>
      <protection hidden="1"/>
    </xf>
    <xf numFmtId="0" fontId="8" fillId="5" borderId="42" xfId="0" applyFont="1" applyFill="1" applyBorder="1" applyAlignment="1" applyProtection="1">
      <alignment horizontal="center" wrapText="1"/>
      <protection hidden="1"/>
    </xf>
    <xf numFmtId="0" fontId="9" fillId="5" borderId="81" xfId="0" applyFont="1" applyFill="1" applyBorder="1" applyAlignment="1" applyProtection="1">
      <alignment horizontal="center" wrapText="1"/>
      <protection hidden="1"/>
    </xf>
    <xf numFmtId="0" fontId="9" fillId="11" borderId="82" xfId="0" applyFont="1" applyFill="1" applyBorder="1" applyAlignment="1" applyProtection="1">
      <alignment horizontal="center" wrapText="1"/>
      <protection hidden="1"/>
    </xf>
    <xf numFmtId="0" fontId="9" fillId="5" borderId="49" xfId="0" applyFont="1" applyFill="1" applyBorder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5" borderId="0" xfId="0" applyFont="1" applyFill="1" applyAlignment="1" applyProtection="1">
      <alignment wrapText="1"/>
      <protection hidden="1"/>
    </xf>
    <xf numFmtId="0" fontId="21" fillId="5" borderId="0" xfId="0" applyFont="1" applyFill="1" applyProtection="1">
      <protection hidden="1"/>
    </xf>
    <xf numFmtId="0" fontId="0" fillId="17" borderId="54" xfId="0" applyFill="1" applyBorder="1" applyAlignment="1" applyProtection="1">
      <alignment horizontal="center" vertical="center" textRotation="90"/>
      <protection hidden="1"/>
    </xf>
    <xf numFmtId="0" fontId="0" fillId="17" borderId="57" xfId="0" applyFill="1" applyBorder="1" applyAlignment="1" applyProtection="1">
      <alignment horizontal="center" vertical="center" textRotation="90"/>
      <protection hidden="1"/>
    </xf>
    <xf numFmtId="0" fontId="21" fillId="5" borderId="0" xfId="0" applyFont="1" applyFill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0" fillId="17" borderId="55" xfId="0" applyFill="1" applyBorder="1" applyAlignment="1" applyProtection="1">
      <alignment horizontal="center" vertical="center" textRotation="90"/>
      <protection hidden="1"/>
    </xf>
    <xf numFmtId="0" fontId="0" fillId="17" borderId="60" xfId="0" applyFill="1" applyBorder="1" applyAlignment="1" applyProtection="1">
      <alignment horizontal="center" vertical="center" textRotation="90"/>
      <protection hidden="1"/>
    </xf>
    <xf numFmtId="0" fontId="21" fillId="0" borderId="0" xfId="0" applyFont="1" applyAlignment="1" applyProtection="1">
      <alignment horizontal="left" wrapText="1"/>
      <protection hidden="1"/>
    </xf>
    <xf numFmtId="0" fontId="21" fillId="5" borderId="0" xfId="0" applyFont="1" applyFill="1" applyAlignment="1" applyProtection="1">
      <alignment horizontal="left"/>
      <protection hidden="1"/>
    </xf>
    <xf numFmtId="0" fontId="21" fillId="5" borderId="0" xfId="0" applyFont="1" applyFill="1" applyAlignment="1" applyProtection="1">
      <alignment horizontal="left" vertical="top" wrapText="1"/>
      <protection hidden="1"/>
    </xf>
    <xf numFmtId="0" fontId="21" fillId="5" borderId="0" xfId="0" applyFont="1" applyFill="1" applyAlignment="1" applyProtection="1">
      <alignment horizontal="left" wrapText="1"/>
      <protection hidden="1"/>
    </xf>
    <xf numFmtId="0" fontId="21" fillId="5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horizontal="left" wrapText="1"/>
      <protection hidden="1"/>
    </xf>
    <xf numFmtId="0" fontId="23" fillId="5" borderId="0" xfId="0" applyFont="1" applyFill="1" applyAlignment="1" applyProtection="1">
      <alignment horizontal="left" wrapText="1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wrapText="1"/>
      <protection hidden="1"/>
    </xf>
    <xf numFmtId="0" fontId="22" fillId="5" borderId="0" xfId="0" applyFont="1" applyFill="1" applyAlignment="1" applyProtection="1">
      <alignment horizontal="left" vertical="top" wrapText="1"/>
      <protection hidden="1"/>
    </xf>
    <xf numFmtId="0" fontId="0" fillId="17" borderId="56" xfId="0" applyFill="1" applyBorder="1" applyAlignment="1" applyProtection="1">
      <alignment horizontal="center" vertical="center" textRotation="90"/>
      <protection hidden="1"/>
    </xf>
    <xf numFmtId="0" fontId="0" fillId="17" borderId="63" xfId="0" applyFill="1" applyBorder="1" applyAlignment="1" applyProtection="1">
      <alignment horizontal="center" vertical="center" textRotation="90"/>
      <protection hidden="1"/>
    </xf>
    <xf numFmtId="0" fontId="0" fillId="8" borderId="52" xfId="0" applyFill="1" applyBorder="1" applyAlignment="1" applyProtection="1">
      <alignment horizontal="center" vertical="center" textRotation="90"/>
      <protection hidden="1"/>
    </xf>
    <xf numFmtId="0" fontId="0" fillId="8" borderId="66" xfId="0" applyFill="1" applyBorder="1" applyAlignment="1" applyProtection="1">
      <alignment horizontal="center" vertical="center" wrapText="1"/>
      <protection hidden="1"/>
    </xf>
    <xf numFmtId="0" fontId="0" fillId="8" borderId="67" xfId="0" applyFill="1" applyBorder="1" applyAlignment="1" applyProtection="1">
      <alignment horizontal="center" vertical="center" wrapText="1"/>
      <protection hidden="1"/>
    </xf>
    <xf numFmtId="0" fontId="1" fillId="8" borderId="67" xfId="0" applyFont="1" applyFill="1" applyBorder="1" applyAlignment="1" applyProtection="1">
      <alignment horizontal="center" wrapText="1"/>
      <protection hidden="1"/>
    </xf>
    <xf numFmtId="0" fontId="21" fillId="5" borderId="0" xfId="0" applyFont="1" applyFill="1" applyAlignment="1" applyProtection="1">
      <alignment horizontal="left" vertical="top" wrapText="1"/>
      <protection hidden="1"/>
    </xf>
    <xf numFmtId="0" fontId="0" fillId="8" borderId="53" xfId="0" applyFill="1" applyBorder="1" applyAlignment="1" applyProtection="1">
      <alignment horizontal="center" vertical="center" textRotation="90"/>
      <protection hidden="1"/>
    </xf>
    <xf numFmtId="0" fontId="0" fillId="8" borderId="69" xfId="0" applyFill="1" applyBorder="1" applyAlignment="1" applyProtection="1">
      <alignment horizontal="center" vertical="center" wrapText="1"/>
      <protection hidden="1"/>
    </xf>
    <xf numFmtId="0" fontId="0" fillId="8" borderId="70" xfId="0" applyFill="1" applyBorder="1" applyAlignment="1" applyProtection="1">
      <alignment horizontal="center" vertical="center" wrapText="1"/>
      <protection hidden="1"/>
    </xf>
    <xf numFmtId="0" fontId="1" fillId="8" borderId="70" xfId="0" applyFont="1" applyFill="1" applyBorder="1" applyAlignment="1" applyProtection="1">
      <alignment horizontal="center" wrapText="1"/>
      <protection hidden="1"/>
    </xf>
    <xf numFmtId="0" fontId="0" fillId="16" borderId="50" xfId="0" applyFill="1" applyBorder="1" applyAlignment="1" applyProtection="1">
      <alignment horizontal="center" vertical="center" textRotation="90"/>
      <protection hidden="1"/>
    </xf>
    <xf numFmtId="0" fontId="22" fillId="5" borderId="0" xfId="0" applyFont="1" applyFill="1" applyAlignment="1" applyProtection="1">
      <alignment horizontal="left" vertical="top" wrapText="1"/>
      <protection hidden="1"/>
    </xf>
    <xf numFmtId="0" fontId="23" fillId="5" borderId="4" xfId="0" applyFont="1" applyFill="1" applyBorder="1" applyAlignment="1" applyProtection="1">
      <alignment horizontal="center" vertical="top" wrapText="1"/>
      <protection hidden="1"/>
    </xf>
    <xf numFmtId="0" fontId="21" fillId="5" borderId="5" xfId="0" applyFont="1" applyFill="1" applyBorder="1" applyAlignment="1" applyProtection="1">
      <alignment horizontal="center" vertical="center" wrapText="1"/>
      <protection hidden="1"/>
    </xf>
    <xf numFmtId="0" fontId="21" fillId="5" borderId="8" xfId="0" applyFont="1" applyFill="1" applyBorder="1" applyProtection="1">
      <protection hidden="1"/>
    </xf>
    <xf numFmtId="0" fontId="21" fillId="5" borderId="15" xfId="0" applyFont="1" applyFill="1" applyBorder="1" applyAlignment="1" applyProtection="1">
      <alignment horizontal="center"/>
      <protection hidden="1"/>
    </xf>
    <xf numFmtId="0" fontId="21" fillId="5" borderId="8" xfId="0" applyFont="1" applyFill="1" applyBorder="1" applyAlignment="1" applyProtection="1">
      <alignment horizontal="center"/>
      <protection hidden="1"/>
    </xf>
    <xf numFmtId="0" fontId="21" fillId="5" borderId="8" xfId="0" applyFont="1" applyFill="1" applyBorder="1" applyAlignment="1" applyProtection="1">
      <alignment horizontal="center" vertical="center" wrapText="1"/>
      <protection hidden="1"/>
    </xf>
    <xf numFmtId="17" fontId="21" fillId="5" borderId="8" xfId="0" quotePrefix="1" applyNumberFormat="1" applyFont="1" applyFill="1" applyBorder="1" applyAlignment="1" applyProtection="1">
      <alignment horizontal="center"/>
      <protection hidden="1"/>
    </xf>
    <xf numFmtId="0" fontId="21" fillId="5" borderId="6" xfId="0" applyFont="1" applyFill="1" applyBorder="1" applyAlignment="1" applyProtection="1">
      <alignment horizontal="center" vertical="center" wrapText="1"/>
      <protection hidden="1"/>
    </xf>
    <xf numFmtId="0" fontId="21" fillId="5" borderId="6" xfId="0" applyFont="1" applyFill="1" applyBorder="1" applyProtection="1">
      <protection hidden="1"/>
    </xf>
    <xf numFmtId="0" fontId="21" fillId="5" borderId="16" xfId="0" applyFont="1" applyFill="1" applyBorder="1" applyAlignment="1" applyProtection="1">
      <alignment horizontal="center"/>
      <protection hidden="1"/>
    </xf>
    <xf numFmtId="0" fontId="21" fillId="5" borderId="6" xfId="0" applyFont="1" applyFill="1" applyBorder="1" applyAlignment="1" applyProtection="1">
      <alignment horizontal="center"/>
      <protection hidden="1"/>
    </xf>
    <xf numFmtId="0" fontId="23" fillId="5" borderId="0" xfId="0" applyFont="1" applyFill="1" applyAlignment="1" applyProtection="1">
      <alignment vertical="top" wrapText="1"/>
      <protection hidden="1"/>
    </xf>
    <xf numFmtId="0" fontId="21" fillId="5" borderId="5" xfId="0" applyFont="1" applyFill="1" applyBorder="1" applyProtection="1">
      <protection hidden="1"/>
    </xf>
    <xf numFmtId="0" fontId="21" fillId="5" borderId="14" xfId="0" applyFont="1" applyFill="1" applyBorder="1" applyAlignment="1" applyProtection="1">
      <alignment horizontal="center"/>
      <protection hidden="1"/>
    </xf>
    <xf numFmtId="0" fontId="21" fillId="5" borderId="5" xfId="0" applyFont="1" applyFill="1" applyBorder="1" applyAlignment="1" applyProtection="1">
      <alignment horizontal="center"/>
      <protection hidden="1"/>
    </xf>
    <xf numFmtId="0" fontId="21" fillId="5" borderId="11" xfId="0" applyFont="1" applyFill="1" applyBorder="1" applyAlignment="1" applyProtection="1">
      <alignment horizontal="left" vertical="center" wrapText="1"/>
      <protection hidden="1"/>
    </xf>
    <xf numFmtId="0" fontId="21" fillId="5" borderId="14" xfId="0" applyFont="1" applyFill="1" applyBorder="1" applyAlignment="1" applyProtection="1">
      <alignment horizontal="left" vertical="center" wrapText="1"/>
      <protection hidden="1"/>
    </xf>
    <xf numFmtId="0" fontId="21" fillId="5" borderId="12" xfId="0" applyFont="1" applyFill="1" applyBorder="1" applyAlignment="1" applyProtection="1">
      <alignment horizontal="left" vertical="center" wrapText="1"/>
      <protection hidden="1"/>
    </xf>
    <xf numFmtId="0" fontId="21" fillId="5" borderId="15" xfId="0" applyFont="1" applyFill="1" applyBorder="1" applyAlignment="1" applyProtection="1">
      <alignment horizontal="left" vertical="center" wrapText="1"/>
      <protection hidden="1"/>
    </xf>
    <xf numFmtId="0" fontId="0" fillId="16" borderId="51" xfId="0" applyFill="1" applyBorder="1" applyAlignment="1" applyProtection="1">
      <alignment horizontal="center" vertical="center" textRotation="90"/>
      <protection hidden="1"/>
    </xf>
    <xf numFmtId="0" fontId="21" fillId="5" borderId="7" xfId="0" applyFont="1" applyFill="1" applyBorder="1" applyAlignment="1" applyProtection="1">
      <alignment horizontal="left" vertical="center" wrapText="1"/>
      <protection hidden="1"/>
    </xf>
    <xf numFmtId="0" fontId="21" fillId="5" borderId="16" xfId="0" applyFont="1" applyFill="1" applyBorder="1" applyAlignment="1" applyProtection="1">
      <alignment horizontal="left" vertical="center" wrapText="1"/>
      <protection hidden="1"/>
    </xf>
    <xf numFmtId="0" fontId="0" fillId="5" borderId="0" xfId="0" applyFill="1" applyBorder="1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wrapText="1"/>
      <protection hidden="1"/>
    </xf>
    <xf numFmtId="0" fontId="14" fillId="5" borderId="0" xfId="0" applyFont="1" applyFill="1" applyAlignment="1" applyProtection="1">
      <alignment horizontal="center"/>
      <protection hidden="1"/>
    </xf>
    <xf numFmtId="0" fontId="14" fillId="5" borderId="0" xfId="0" applyFont="1" applyFill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0" fontId="28" fillId="5" borderId="0" xfId="0" applyFont="1" applyFill="1" applyProtection="1">
      <protection hidden="1"/>
    </xf>
    <xf numFmtId="0" fontId="27" fillId="5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8" fillId="5" borderId="85" xfId="0" applyFont="1" applyFill="1" applyBorder="1" applyAlignment="1" applyProtection="1">
      <alignment horizontal="center"/>
      <protection hidden="1"/>
    </xf>
    <xf numFmtId="0" fontId="27" fillId="5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15" fillId="5" borderId="11" xfId="0" applyFont="1" applyFill="1" applyBorder="1" applyAlignment="1" applyProtection="1">
      <alignment horizontal="center" wrapText="1"/>
      <protection hidden="1"/>
    </xf>
    <xf numFmtId="0" fontId="15" fillId="5" borderId="10" xfId="0" applyFont="1" applyFill="1" applyBorder="1" applyAlignment="1" applyProtection="1">
      <alignment horizontal="center" wrapText="1"/>
      <protection hidden="1"/>
    </xf>
    <xf numFmtId="0" fontId="15" fillId="5" borderId="14" xfId="0" applyFont="1" applyFill="1" applyBorder="1" applyAlignment="1" applyProtection="1">
      <alignment horizontal="center" wrapText="1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0" fontId="29" fillId="5" borderId="0" xfId="0" applyFont="1" applyFill="1" applyAlignment="1" applyProtection="1">
      <alignment vertical="center"/>
      <protection hidden="1"/>
    </xf>
    <xf numFmtId="0" fontId="15" fillId="5" borderId="5" xfId="0" applyFont="1" applyFill="1" applyBorder="1" applyAlignment="1" applyProtection="1">
      <alignment horizontal="center" wrapText="1"/>
      <protection hidden="1"/>
    </xf>
    <xf numFmtId="0" fontId="14" fillId="5" borderId="5" xfId="0" applyFont="1" applyFill="1" applyBorder="1" applyAlignment="1" applyProtection="1">
      <alignment horizontal="center" wrapText="1"/>
      <protection hidden="1"/>
    </xf>
    <xf numFmtId="0" fontId="15" fillId="5" borderId="9" xfId="0" applyFont="1" applyFill="1" applyBorder="1" applyAlignment="1" applyProtection="1">
      <alignment horizontal="center" wrapText="1"/>
      <protection hidden="1"/>
    </xf>
    <xf numFmtId="0" fontId="15" fillId="5" borderId="1" xfId="0" applyFont="1" applyFill="1" applyBorder="1" applyAlignment="1" applyProtection="1">
      <alignment horizontal="center" wrapText="1"/>
      <protection hidden="1"/>
    </xf>
    <xf numFmtId="0" fontId="15" fillId="5" borderId="13" xfId="0" applyFont="1" applyFill="1" applyBorder="1" applyAlignment="1" applyProtection="1">
      <alignment horizontal="center" wrapText="1"/>
      <protection hidden="1"/>
    </xf>
    <xf numFmtId="0" fontId="0" fillId="11" borderId="0" xfId="0" applyFill="1" applyBorder="1" applyAlignment="1" applyProtection="1">
      <alignment horizontal="center"/>
      <protection hidden="1"/>
    </xf>
    <xf numFmtId="0" fontId="0" fillId="11" borderId="15" xfId="0" applyFill="1" applyBorder="1" applyAlignment="1" applyProtection="1">
      <alignment horizontal="center"/>
      <protection hidden="1"/>
    </xf>
    <xf numFmtId="0" fontId="15" fillId="5" borderId="14" xfId="0" applyFont="1" applyFill="1" applyBorder="1" applyAlignment="1" applyProtection="1">
      <alignment horizontal="center" wrapText="1"/>
      <protection hidden="1"/>
    </xf>
    <xf numFmtId="0" fontId="27" fillId="5" borderId="0" xfId="0" applyFont="1" applyFill="1" applyAlignment="1" applyProtection="1">
      <alignment wrapText="1"/>
      <protection hidden="1"/>
    </xf>
    <xf numFmtId="0" fontId="15" fillId="5" borderId="6" xfId="0" applyFont="1" applyFill="1" applyBorder="1" applyAlignment="1" applyProtection="1">
      <alignment horizontal="center" wrapText="1"/>
      <protection hidden="1"/>
    </xf>
    <xf numFmtId="0" fontId="14" fillId="5" borderId="6" xfId="0" applyFont="1" applyFill="1" applyBorder="1" applyAlignment="1" applyProtection="1">
      <alignment horizontal="center" wrapText="1"/>
      <protection hidden="1"/>
    </xf>
    <xf numFmtId="0" fontId="14" fillId="5" borderId="4" xfId="0" applyFont="1" applyFill="1" applyBorder="1" applyAlignment="1" applyProtection="1">
      <alignment horizontal="center" wrapText="1"/>
      <protection hidden="1"/>
    </xf>
    <xf numFmtId="0" fontId="14" fillId="5" borderId="33" xfId="0" applyFont="1" applyFill="1" applyBorder="1" applyAlignment="1" applyProtection="1">
      <alignment horizontal="center" wrapText="1"/>
      <protection hidden="1"/>
    </xf>
    <xf numFmtId="0" fontId="27" fillId="5" borderId="0" xfId="0" applyFont="1" applyFill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textRotation="90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0" fillId="5" borderId="24" xfId="0" applyFill="1" applyBorder="1" applyProtection="1">
      <protection hidden="1"/>
    </xf>
    <xf numFmtId="0" fontId="29" fillId="5" borderId="0" xfId="0" applyFont="1" applyFill="1" applyAlignment="1" applyProtection="1">
      <alignment horizontal="left"/>
      <protection hidden="1"/>
    </xf>
    <xf numFmtId="0" fontId="0" fillId="5" borderId="8" xfId="0" applyFill="1" applyBorder="1" applyAlignment="1" applyProtection="1">
      <alignment horizontal="center" vertical="center" textRotation="90" wrapText="1"/>
      <protection hidden="1"/>
    </xf>
    <xf numFmtId="0" fontId="0" fillId="5" borderId="8" xfId="0" applyFill="1" applyBorder="1" applyAlignment="1" applyProtection="1">
      <alignment horizontal="center" vertical="center" wrapText="1"/>
      <protection hidden="1"/>
    </xf>
    <xf numFmtId="0" fontId="0" fillId="5" borderId="20" xfId="0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0" fillId="5" borderId="6" xfId="0" applyFill="1" applyBorder="1" applyAlignment="1" applyProtection="1">
      <alignment horizontal="center" vertical="center" wrapText="1"/>
      <protection hidden="1"/>
    </xf>
    <xf numFmtId="0" fontId="0" fillId="5" borderId="30" xfId="0" applyFill="1" applyBorder="1" applyProtection="1">
      <protection hidden="1"/>
    </xf>
    <xf numFmtId="0" fontId="27" fillId="5" borderId="0" xfId="0" applyFont="1" applyFill="1" applyAlignment="1" applyProtection="1">
      <alignment vertical="top" wrapText="1"/>
      <protection hidden="1"/>
    </xf>
    <xf numFmtId="0" fontId="0" fillId="6" borderId="27" xfId="0" applyFill="1" applyBorder="1" applyAlignment="1" applyProtection="1">
      <alignment horizontal="center"/>
      <protection hidden="1"/>
    </xf>
    <xf numFmtId="0" fontId="0" fillId="6" borderId="31" xfId="0" applyFill="1" applyBorder="1" applyAlignment="1" applyProtection="1">
      <alignment horizontal="center"/>
      <protection hidden="1"/>
    </xf>
    <xf numFmtId="0" fontId="0" fillId="6" borderId="19" xfId="0" applyFill="1" applyBorder="1" applyAlignment="1" applyProtection="1">
      <alignment horizontal="center"/>
      <protection hidden="1"/>
    </xf>
    <xf numFmtId="0" fontId="0" fillId="6" borderId="28" xfId="0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86" xfId="0" applyFill="1" applyBorder="1" applyAlignment="1" applyProtection="1">
      <alignment horizontal="center"/>
      <protection hidden="1"/>
    </xf>
    <xf numFmtId="0" fontId="0" fillId="6" borderId="29" xfId="0" applyFill="1" applyBorder="1" applyAlignment="1" applyProtection="1">
      <alignment horizontal="center"/>
      <protection hidden="1"/>
    </xf>
    <xf numFmtId="0" fontId="0" fillId="6" borderId="32" xfId="0" applyFill="1" applyBorder="1" applyAlignment="1" applyProtection="1">
      <alignment horizontal="center"/>
      <protection hidden="1"/>
    </xf>
    <xf numFmtId="0" fontId="0" fillId="6" borderId="87" xfId="0" applyFill="1" applyBorder="1" applyAlignment="1" applyProtection="1">
      <alignment horizontal="center"/>
      <protection hidden="1"/>
    </xf>
    <xf numFmtId="0" fontId="28" fillId="5" borderId="0" xfId="0" applyFont="1" applyFill="1" applyAlignment="1" applyProtection="1">
      <alignment vertical="top" wrapText="1"/>
      <protection hidden="1"/>
    </xf>
    <xf numFmtId="0" fontId="0" fillId="5" borderId="6" xfId="0" applyFill="1" applyBorder="1" applyAlignment="1" applyProtection="1">
      <alignment horizontal="center" vertical="center" textRotation="90" wrapText="1"/>
      <protection hidden="1"/>
    </xf>
    <xf numFmtId="0" fontId="29" fillId="5" borderId="0" xfId="0" applyFont="1" applyFill="1" applyAlignment="1" applyProtection="1">
      <alignment horizontal="left" vertical="top"/>
      <protection hidden="1"/>
    </xf>
    <xf numFmtId="0" fontId="29" fillId="5" borderId="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top"/>
      <protection hidden="1"/>
    </xf>
    <xf numFmtId="0" fontId="27" fillId="5" borderId="8" xfId="0" applyFont="1" applyFill="1" applyBorder="1" applyProtection="1">
      <protection hidden="1"/>
    </xf>
    <xf numFmtId="0" fontId="27" fillId="5" borderId="15" xfId="0" applyFont="1" applyFill="1" applyBorder="1" applyAlignment="1" applyProtection="1">
      <alignment horizontal="center"/>
      <protection hidden="1"/>
    </xf>
    <xf numFmtId="0" fontId="27" fillId="5" borderId="8" xfId="0" applyFont="1" applyFill="1" applyBorder="1" applyAlignment="1" applyProtection="1">
      <alignment horizontal="center"/>
      <protection hidden="1"/>
    </xf>
    <xf numFmtId="0" fontId="27" fillId="5" borderId="6" xfId="0" applyFont="1" applyFill="1" applyBorder="1" applyProtection="1">
      <protection hidden="1"/>
    </xf>
    <xf numFmtId="0" fontId="27" fillId="5" borderId="16" xfId="0" applyFont="1" applyFill="1" applyBorder="1" applyAlignment="1" applyProtection="1">
      <alignment horizontal="center"/>
      <protection hidden="1"/>
    </xf>
    <xf numFmtId="0" fontId="27" fillId="5" borderId="6" xfId="0" applyFont="1" applyFill="1" applyBorder="1" applyAlignment="1" applyProtection="1">
      <alignment horizontal="center"/>
      <protection hidden="1"/>
    </xf>
    <xf numFmtId="0" fontId="27" fillId="5" borderId="0" xfId="0" applyFont="1" applyFill="1" applyBorder="1" applyAlignment="1" applyProtection="1">
      <alignment horizontal="right" vertical="top"/>
      <protection hidden="1"/>
    </xf>
    <xf numFmtId="0" fontId="0" fillId="11" borderId="85" xfId="0" applyFill="1" applyBorder="1" applyAlignment="1" applyProtection="1">
      <alignment horizontal="center"/>
      <protection hidden="1"/>
    </xf>
    <xf numFmtId="0" fontId="0" fillId="11" borderId="16" xfId="0" applyFill="1" applyBorder="1" applyAlignment="1" applyProtection="1">
      <alignment horizontal="center"/>
      <protection hidden="1"/>
    </xf>
    <xf numFmtId="0" fontId="27" fillId="5" borderId="0" xfId="0" applyFont="1" applyFill="1" applyAlignment="1" applyProtection="1">
      <alignment vertical="top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5" borderId="0" xfId="0" applyFont="1" applyFill="1" applyAlignment="1" applyProtection="1">
      <alignment vertical="top" wrapText="1"/>
      <protection hidden="1"/>
    </xf>
    <xf numFmtId="0" fontId="14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11" borderId="0" xfId="0" applyFill="1" applyBorder="1" applyAlignment="1" applyProtection="1">
      <alignment horizontal="center"/>
      <protection locked="0"/>
    </xf>
    <xf numFmtId="0" fontId="0" fillId="11" borderId="15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16" borderId="73" xfId="0" applyFill="1" applyBorder="1" applyAlignment="1" applyProtection="1">
      <alignment horizontal="center" vertical="center" textRotation="90"/>
    </xf>
    <xf numFmtId="0" fontId="0" fillId="16" borderId="76" xfId="0" applyFill="1" applyBorder="1" applyAlignment="1" applyProtection="1">
      <alignment horizontal="center" vertical="center" textRotation="90"/>
    </xf>
    <xf numFmtId="0" fontId="0" fillId="16" borderId="79" xfId="0" applyFill="1" applyBorder="1" applyAlignment="1" applyProtection="1">
      <alignment horizontal="center" vertical="center" textRotation="90"/>
    </xf>
  </cellXfs>
  <cellStyles count="15">
    <cellStyle name="Body" xfId="1"/>
    <cellStyle name="Comma" xfId="2" builtinId="3"/>
    <cellStyle name="Comma 2" xfId="13"/>
    <cellStyle name="Good 2" xfId="14"/>
    <cellStyle name="Grey" xfId="3"/>
    <cellStyle name="Header1" xfId="4"/>
    <cellStyle name="Header2" xfId="5"/>
    <cellStyle name="Input [yellow]" xfId="6"/>
    <cellStyle name="no dec" xfId="7"/>
    <cellStyle name="Normal" xfId="0" builtinId="0"/>
    <cellStyle name="Normal - Style1" xfId="8"/>
    <cellStyle name="Normal 2" xfId="12"/>
    <cellStyle name="Percent" xfId="9" builtinId="5"/>
    <cellStyle name="Percent [2]" xfId="10"/>
    <cellStyle name="Times New Roman" xfId="11"/>
  </cellStyles>
  <dxfs count="4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 val="0"/>
        <i val="0"/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lor rgb="FFFF0000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border outline="0">
        <top style="thin">
          <color theme="8" tint="0.39997558519241921"/>
        </top>
      </border>
    </dxf>
    <dxf>
      <border outline="0">
        <left style="thin">
          <color theme="8" tint="0.39997558519241921"/>
        </left>
        <top style="thin">
          <color theme="8" tint="0.39997558519241921"/>
        </top>
        <bottom style="thin">
          <color theme="8" tint="0.39997558519241921"/>
        </bottom>
      </border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8"/>
          <bgColor theme="8"/>
        </patternFill>
      </fill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42"/>
      </font>
    </dxf>
  </dxfs>
  <tableStyles count="0" defaultTableStyle="TableStyleMedium9" defaultPivotStyle="PivotStyleLight16"/>
  <colors>
    <mruColors>
      <color rgb="FF99CCFF"/>
      <color rgb="FF0000FF"/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id="1" name="Suburbs" displayName="Suburbs" ref="K1:L1154" totalsRowShown="0" headerRowDxfId="42" headerRowBorderDxfId="41" tableBorderDxfId="40" totalsRowBorderDxfId="39">
  <autoFilter ref="K1:L1154"/>
  <tableColumns count="2">
    <tableColumn id="1" name="Suburb" dataDxfId="38"/>
    <tableColumn id="2" name="Post Code" dataDxfId="37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13" name="Table13" displayName="Table13" ref="AB6:AG25" totalsRowShown="0">
  <autoFilter ref="AB6:AG25"/>
  <tableColumns count="6">
    <tableColumn id="1" name="Custom_Types" dataDxfId="25"/>
    <tableColumn id="2" name="SubstationCode"/>
    <tableColumn id="3" name="Applicable_Rating" dataDxfId="24"/>
    <tableColumn id="4" name="TX Quantity" dataDxfId="23"/>
    <tableColumn id="5" name="Cooling" dataDxfId="22"/>
    <tableColumn id="6" name="Style" dataDxfId="2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Q1154"/>
  <sheetViews>
    <sheetView showGridLines="0" tabSelected="1" zoomScaleNormal="100" workbookViewId="0">
      <selection activeCell="C4" sqref="C4"/>
    </sheetView>
  </sheetViews>
  <sheetFormatPr defaultColWidth="14.6640625" defaultRowHeight="13.2" x14ac:dyDescent="0.25"/>
  <cols>
    <col min="1" max="1" width="4.109375" style="9" customWidth="1"/>
    <col min="2" max="2" width="23.44140625" style="9" customWidth="1"/>
    <col min="3" max="3" width="41.6640625" style="9" customWidth="1"/>
    <col min="4" max="4" width="7.5546875" style="54" customWidth="1"/>
    <col min="5" max="5" width="36.33203125" style="36" bestFit="1" customWidth="1"/>
    <col min="6" max="6" width="6.5546875" style="36" customWidth="1"/>
    <col min="7" max="7" width="19.5546875" style="9" hidden="1" customWidth="1"/>
    <col min="8" max="8" width="14.6640625" style="9" hidden="1" customWidth="1"/>
    <col min="9" max="9" width="15.44140625" style="9" hidden="1" customWidth="1"/>
    <col min="10" max="10" width="14.6640625" style="9" hidden="1" customWidth="1"/>
    <col min="11" max="11" width="27.6640625" style="9" hidden="1" customWidth="1"/>
    <col min="12" max="12" width="12.33203125" style="9" hidden="1" customWidth="1"/>
    <col min="13" max="13" width="0" style="9" hidden="1" customWidth="1"/>
    <col min="14" max="14" width="6" style="9" customWidth="1"/>
    <col min="15" max="15" width="7.109375" style="9" bestFit="1" customWidth="1"/>
    <col min="16" max="16384" width="14.6640625" style="9"/>
  </cols>
  <sheetData>
    <row r="1" spans="1:17" ht="22.8" x14ac:dyDescent="0.25">
      <c r="A1" s="62"/>
      <c r="B1" s="173" t="s">
        <v>1439</v>
      </c>
      <c r="C1" s="173"/>
      <c r="D1" s="63"/>
      <c r="E1" s="64"/>
      <c r="F1" s="64"/>
      <c r="G1" s="82" t="s">
        <v>841</v>
      </c>
      <c r="I1" s="82" t="s">
        <v>167</v>
      </c>
      <c r="K1" s="128" t="s">
        <v>835</v>
      </c>
      <c r="L1" s="128" t="s">
        <v>837</v>
      </c>
      <c r="O1" s="172" t="s">
        <v>1441</v>
      </c>
      <c r="P1" s="172" t="s">
        <v>1442</v>
      </c>
    </row>
    <row r="2" spans="1:17" ht="13.8" thickBot="1" x14ac:dyDescent="0.3">
      <c r="A2" s="62"/>
      <c r="B2" s="62"/>
      <c r="C2" s="62"/>
      <c r="D2" s="63"/>
      <c r="E2" s="167" t="s">
        <v>1447</v>
      </c>
      <c r="F2" s="64"/>
      <c r="G2" s="50">
        <v>42461</v>
      </c>
      <c r="I2" s="121" t="s">
        <v>839</v>
      </c>
      <c r="K2" s="125" t="s">
        <v>838</v>
      </c>
      <c r="L2" s="124">
        <v>2330</v>
      </c>
      <c r="O2" s="172" t="s">
        <v>1443</v>
      </c>
      <c r="P2" s="172" t="s">
        <v>1444</v>
      </c>
      <c r="Q2" s="168">
        <v>42571</v>
      </c>
    </row>
    <row r="3" spans="1:17" ht="13.8" thickBot="1" x14ac:dyDescent="0.3">
      <c r="A3" s="62"/>
      <c r="B3" s="176" t="s">
        <v>1212</v>
      </c>
      <c r="C3" s="177"/>
      <c r="D3" s="63"/>
      <c r="E3" s="168">
        <v>43047</v>
      </c>
      <c r="F3" s="64"/>
      <c r="G3" s="52" t="s">
        <v>1311</v>
      </c>
      <c r="I3" s="52" t="s">
        <v>854</v>
      </c>
      <c r="K3" s="127" t="s">
        <v>840</v>
      </c>
      <c r="L3" s="126">
        <v>2046</v>
      </c>
      <c r="O3" s="172" t="s">
        <v>1445</v>
      </c>
      <c r="P3" s="172" t="s">
        <v>1446</v>
      </c>
      <c r="Q3" s="168">
        <v>43047</v>
      </c>
    </row>
    <row r="4" spans="1:17" x14ac:dyDescent="0.25">
      <c r="A4" s="62"/>
      <c r="B4" s="65" t="s">
        <v>1209</v>
      </c>
      <c r="C4" s="59"/>
      <c r="D4" s="63"/>
      <c r="E4" s="64"/>
      <c r="F4" s="64"/>
      <c r="K4" s="125" t="s">
        <v>843</v>
      </c>
      <c r="L4" s="124">
        <v>2330</v>
      </c>
      <c r="O4" s="172"/>
      <c r="P4" s="172"/>
    </row>
    <row r="5" spans="1:17" ht="13.8" thickBot="1" x14ac:dyDescent="0.3">
      <c r="A5" s="62"/>
      <c r="B5" s="176" t="s">
        <v>842</v>
      </c>
      <c r="C5" s="177"/>
      <c r="D5" s="63"/>
      <c r="E5" s="64"/>
      <c r="F5" s="64"/>
      <c r="G5" s="9" t="b">
        <f>IF(OR(AND(SC_Number="",Suburb="",Job_Description="",Rock="",ASP3_Name="",ASP3_Company="",ASP3_Phone=""),AND(SC_Number&lt;&gt;"",Suburb&lt;&gt;"",Job_Description&lt;&gt;"",Rock&lt;&gt;"",ASP3_Name&lt;&gt;"",ASP3_Company&lt;&gt;"",ASP3_Phone&lt;&gt;"")),FALSE,TRUE)</f>
        <v>0</v>
      </c>
      <c r="K5" s="127" t="s">
        <v>848</v>
      </c>
      <c r="L5" s="126">
        <v>2325</v>
      </c>
      <c r="O5" s="172"/>
      <c r="P5" s="172"/>
    </row>
    <row r="6" spans="1:17" ht="15.75" customHeight="1" thickBot="1" x14ac:dyDescent="0.3">
      <c r="A6" s="62"/>
      <c r="B6" s="66" t="s">
        <v>1176</v>
      </c>
      <c r="C6" s="20"/>
      <c r="D6" s="63"/>
      <c r="E6" s="134" t="str">
        <f>IF(Missing_data,"Please complete all Fields",IF(G6="empty","Please add your information","Please returned to your CPC at Ausgrid"))</f>
        <v>Please add your information</v>
      </c>
      <c r="F6" s="64"/>
      <c r="G6" s="9" t="str">
        <f>IF(AND(SC_Number="",Suburb="",Job_Description="",Rock="",ASP3_Name="",ASP3_Company="",ASP3_Phone=""),"empty","")</f>
        <v>empty</v>
      </c>
      <c r="K6" s="125" t="s">
        <v>849</v>
      </c>
      <c r="L6" s="124">
        <v>2336</v>
      </c>
      <c r="O6" s="172"/>
      <c r="P6" s="172"/>
    </row>
    <row r="7" spans="1:17" x14ac:dyDescent="0.25">
      <c r="A7" s="62"/>
      <c r="B7" s="65" t="s">
        <v>1177</v>
      </c>
      <c r="C7" s="67" t="e">
        <f>VLOOKUP(C6,Suburbs[],2,FALSE)</f>
        <v>#N/A</v>
      </c>
      <c r="D7" s="63"/>
      <c r="E7" s="64"/>
      <c r="F7" s="64"/>
      <c r="K7" s="127" t="s">
        <v>850</v>
      </c>
      <c r="L7" s="126">
        <v>2320</v>
      </c>
      <c r="O7" s="172"/>
      <c r="P7" s="172"/>
    </row>
    <row r="8" spans="1:17" x14ac:dyDescent="0.25">
      <c r="A8" s="62"/>
      <c r="B8" s="176" t="s">
        <v>1214</v>
      </c>
      <c r="C8" s="177"/>
      <c r="D8" s="63"/>
      <c r="E8" s="64"/>
      <c r="F8" s="64"/>
      <c r="K8" s="125" t="s">
        <v>851</v>
      </c>
      <c r="L8" s="124">
        <v>2326</v>
      </c>
      <c r="O8" s="172"/>
      <c r="P8" s="172"/>
    </row>
    <row r="9" spans="1:17" ht="55.5" customHeight="1" x14ac:dyDescent="0.25">
      <c r="A9" s="62"/>
      <c r="B9" s="178"/>
      <c r="C9" s="179"/>
      <c r="D9" s="63"/>
      <c r="E9" s="171" t="s">
        <v>1440</v>
      </c>
      <c r="F9" s="64"/>
      <c r="K9" s="127" t="s">
        <v>852</v>
      </c>
      <c r="L9" s="126">
        <v>2325</v>
      </c>
    </row>
    <row r="10" spans="1:17" x14ac:dyDescent="0.25">
      <c r="A10" s="62"/>
      <c r="B10" s="65" t="s">
        <v>166</v>
      </c>
      <c r="C10" s="59"/>
      <c r="D10" s="63"/>
      <c r="E10" s="64"/>
      <c r="F10" s="64"/>
      <c r="K10" s="100" t="s">
        <v>853</v>
      </c>
      <c r="L10" s="3">
        <v>2289</v>
      </c>
    </row>
    <row r="11" spans="1:17" x14ac:dyDescent="0.25">
      <c r="A11" s="62"/>
      <c r="B11" s="176" t="s">
        <v>727</v>
      </c>
      <c r="C11" s="177"/>
      <c r="D11" s="63"/>
      <c r="E11" s="64"/>
      <c r="F11" s="64"/>
      <c r="K11" s="100" t="s">
        <v>1426</v>
      </c>
      <c r="L11" s="3">
        <v>2289</v>
      </c>
    </row>
    <row r="12" spans="1:17" x14ac:dyDescent="0.25">
      <c r="A12" s="62"/>
      <c r="B12" s="68" t="s">
        <v>1178</v>
      </c>
      <c r="C12" s="132"/>
      <c r="D12" s="63"/>
      <c r="E12" s="69"/>
      <c r="F12" s="64"/>
      <c r="K12" s="100" t="s">
        <v>1427</v>
      </c>
      <c r="L12" s="3">
        <v>2084</v>
      </c>
    </row>
    <row r="13" spans="1:17" x14ac:dyDescent="0.25">
      <c r="A13" s="62"/>
      <c r="B13" s="68" t="s">
        <v>1211</v>
      </c>
      <c r="C13" s="132"/>
      <c r="D13" s="63"/>
      <c r="E13" s="64"/>
      <c r="F13" s="64"/>
      <c r="K13" s="100" t="s">
        <v>1428</v>
      </c>
      <c r="L13" s="3">
        <v>2015</v>
      </c>
    </row>
    <row r="14" spans="1:17" x14ac:dyDescent="0.25">
      <c r="A14" s="62"/>
      <c r="B14" s="68" t="s">
        <v>1210</v>
      </c>
      <c r="C14" s="133"/>
      <c r="D14" s="63"/>
      <c r="E14" s="64"/>
      <c r="F14" s="64"/>
      <c r="K14" s="100" t="s">
        <v>1429</v>
      </c>
      <c r="L14" s="3">
        <v>2234</v>
      </c>
    </row>
    <row r="15" spans="1:17" x14ac:dyDescent="0.25">
      <c r="A15" s="62"/>
      <c r="B15" s="62"/>
      <c r="C15" s="70"/>
      <c r="D15" s="63"/>
      <c r="E15" s="64"/>
      <c r="F15" s="64"/>
      <c r="K15" s="100" t="s">
        <v>855</v>
      </c>
      <c r="L15" s="3">
        <v>2259</v>
      </c>
    </row>
    <row r="16" spans="1:17" x14ac:dyDescent="0.25">
      <c r="A16" s="62"/>
      <c r="B16" s="62"/>
      <c r="C16" s="70"/>
      <c r="D16" s="63"/>
      <c r="E16" s="64"/>
      <c r="F16" s="64"/>
      <c r="K16" s="125" t="s">
        <v>856</v>
      </c>
      <c r="L16" s="124">
        <v>2100</v>
      </c>
    </row>
    <row r="17" spans="1:12" x14ac:dyDescent="0.25">
      <c r="A17" s="62"/>
      <c r="B17" s="71" t="s">
        <v>1224</v>
      </c>
      <c r="C17" s="62"/>
      <c r="D17" s="72"/>
      <c r="E17" s="64"/>
      <c r="F17" s="64"/>
      <c r="K17" s="127" t="s">
        <v>857</v>
      </c>
      <c r="L17" s="126">
        <v>2100</v>
      </c>
    </row>
    <row r="18" spans="1:12" ht="12.75" customHeight="1" x14ac:dyDescent="0.25">
      <c r="A18" s="131"/>
      <c r="B18" s="131"/>
      <c r="C18" s="131"/>
      <c r="D18" s="131"/>
      <c r="E18" s="64"/>
      <c r="F18" s="64"/>
      <c r="K18" s="125" t="s">
        <v>858</v>
      </c>
      <c r="L18" s="124">
        <v>2321</v>
      </c>
    </row>
    <row r="19" spans="1:12" ht="18.75" customHeight="1" x14ac:dyDescent="0.25">
      <c r="A19" s="73">
        <v>1</v>
      </c>
      <c r="B19" s="135" t="s">
        <v>1384</v>
      </c>
      <c r="C19" s="131"/>
      <c r="D19" s="131"/>
      <c r="E19" s="64"/>
      <c r="F19" s="62"/>
      <c r="K19" s="127" t="s">
        <v>858</v>
      </c>
      <c r="L19" s="126">
        <v>2325</v>
      </c>
    </row>
    <row r="20" spans="1:12" ht="12.75" customHeight="1" x14ac:dyDescent="0.25">
      <c r="A20" s="73"/>
      <c r="B20" s="131"/>
      <c r="C20" s="131"/>
      <c r="D20" s="131"/>
      <c r="E20" s="64"/>
      <c r="F20" s="64"/>
      <c r="K20" s="125" t="s">
        <v>859</v>
      </c>
      <c r="L20" s="124">
        <v>2218</v>
      </c>
    </row>
    <row r="21" spans="1:12" ht="18.75" customHeight="1" x14ac:dyDescent="0.25">
      <c r="A21" s="73">
        <v>2</v>
      </c>
      <c r="B21" s="73" t="s">
        <v>726</v>
      </c>
      <c r="C21" s="131"/>
      <c r="D21" s="131"/>
      <c r="E21" s="64"/>
      <c r="F21" s="73"/>
      <c r="K21" s="127" t="s">
        <v>860</v>
      </c>
      <c r="L21" s="126">
        <v>2320</v>
      </c>
    </row>
    <row r="22" spans="1:12" ht="12.75" customHeight="1" x14ac:dyDescent="0.25">
      <c r="A22" s="73"/>
      <c r="B22" s="174"/>
      <c r="C22" s="175"/>
      <c r="D22" s="175"/>
      <c r="E22" s="64"/>
      <c r="F22" s="74"/>
      <c r="K22" s="125" t="s">
        <v>861</v>
      </c>
      <c r="L22" s="124">
        <v>2316</v>
      </c>
    </row>
    <row r="23" spans="1:12" ht="18.75" customHeight="1" x14ac:dyDescent="0.25">
      <c r="A23" s="73"/>
      <c r="B23" s="175"/>
      <c r="C23" s="175"/>
      <c r="D23" s="175"/>
      <c r="E23" s="64"/>
      <c r="F23" s="64"/>
      <c r="K23" s="127" t="s">
        <v>862</v>
      </c>
      <c r="L23" s="126">
        <v>2038</v>
      </c>
    </row>
    <row r="24" spans="1:12" ht="18.75" customHeight="1" x14ac:dyDescent="0.25">
      <c r="A24"/>
      <c r="B24"/>
      <c r="C24"/>
      <c r="D24"/>
      <c r="E24"/>
      <c r="F24"/>
      <c r="K24" s="125" t="s">
        <v>863</v>
      </c>
      <c r="L24" s="124">
        <v>2330</v>
      </c>
    </row>
    <row r="25" spans="1:12" ht="12.75" customHeight="1" x14ac:dyDescent="0.25">
      <c r="A25"/>
      <c r="B25"/>
      <c r="C25"/>
      <c r="D25"/>
      <c r="E25"/>
      <c r="F25"/>
      <c r="K25" s="127" t="s">
        <v>864</v>
      </c>
      <c r="L25" s="126">
        <v>2330</v>
      </c>
    </row>
    <row r="26" spans="1:12" x14ac:dyDescent="0.25">
      <c r="A26"/>
      <c r="B26"/>
      <c r="C26"/>
      <c r="D26"/>
      <c r="E26"/>
      <c r="F26"/>
      <c r="K26" s="125" t="s">
        <v>865</v>
      </c>
      <c r="L26" s="124">
        <v>2159</v>
      </c>
    </row>
    <row r="27" spans="1:12" x14ac:dyDescent="0.25">
      <c r="A27"/>
      <c r="B27"/>
      <c r="C27"/>
      <c r="D27"/>
      <c r="E27"/>
      <c r="F27"/>
      <c r="K27" s="127" t="s">
        <v>866</v>
      </c>
      <c r="L27" s="126">
        <v>2283</v>
      </c>
    </row>
    <row r="28" spans="1:12" x14ac:dyDescent="0.25">
      <c r="A28"/>
      <c r="B28"/>
      <c r="C28"/>
      <c r="D28"/>
      <c r="E28"/>
      <c r="F28"/>
      <c r="K28" s="125" t="s">
        <v>867</v>
      </c>
      <c r="L28" s="124">
        <v>2330</v>
      </c>
    </row>
    <row r="29" spans="1:12" x14ac:dyDescent="0.25">
      <c r="A29"/>
      <c r="B29"/>
      <c r="C29"/>
      <c r="D29"/>
      <c r="E29"/>
      <c r="F29"/>
      <c r="K29" s="127" t="s">
        <v>868</v>
      </c>
      <c r="L29" s="126">
        <v>2284</v>
      </c>
    </row>
    <row r="30" spans="1:12" x14ac:dyDescent="0.25">
      <c r="A30"/>
      <c r="B30"/>
      <c r="C30"/>
      <c r="D30"/>
      <c r="E30"/>
      <c r="F30"/>
      <c r="K30" s="125" t="s">
        <v>869</v>
      </c>
      <c r="L30" s="124">
        <v>2205</v>
      </c>
    </row>
    <row r="31" spans="1:12" x14ac:dyDescent="0.25">
      <c r="A31"/>
      <c r="B31"/>
      <c r="C31"/>
      <c r="D31"/>
      <c r="E31"/>
      <c r="F31"/>
      <c r="K31" s="127" t="s">
        <v>870</v>
      </c>
      <c r="L31" s="126">
        <v>2064</v>
      </c>
    </row>
    <row r="32" spans="1:12" x14ac:dyDescent="0.25">
      <c r="A32"/>
      <c r="B32"/>
      <c r="C32"/>
      <c r="D32"/>
      <c r="E32"/>
      <c r="F32"/>
      <c r="K32" s="125" t="s">
        <v>871</v>
      </c>
      <c r="L32" s="124">
        <v>2301</v>
      </c>
    </row>
    <row r="33" spans="1:12" x14ac:dyDescent="0.25">
      <c r="A33"/>
      <c r="B33"/>
      <c r="C33"/>
      <c r="D33"/>
      <c r="E33"/>
      <c r="F33"/>
      <c r="K33" s="127" t="s">
        <v>873</v>
      </c>
      <c r="L33" s="126">
        <v>2322</v>
      </c>
    </row>
    <row r="34" spans="1:12" x14ac:dyDescent="0.25">
      <c r="A34"/>
      <c r="B34"/>
      <c r="C34"/>
      <c r="D34"/>
      <c r="E34"/>
      <c r="F34"/>
      <c r="K34" s="125" t="s">
        <v>874</v>
      </c>
      <c r="L34" s="124">
        <v>2193</v>
      </c>
    </row>
    <row r="35" spans="1:12" x14ac:dyDescent="0.25">
      <c r="A35"/>
      <c r="B35"/>
      <c r="C35"/>
      <c r="D35"/>
      <c r="E35"/>
      <c r="F35"/>
      <c r="K35" s="127" t="s">
        <v>875</v>
      </c>
      <c r="L35" s="126">
        <v>2131</v>
      </c>
    </row>
    <row r="36" spans="1:12" x14ac:dyDescent="0.25">
      <c r="A36"/>
      <c r="B36"/>
      <c r="C36"/>
      <c r="D36"/>
      <c r="E36"/>
      <c r="F36"/>
      <c r="K36" s="125" t="s">
        <v>876</v>
      </c>
      <c r="L36" s="124">
        <v>2323</v>
      </c>
    </row>
    <row r="37" spans="1:12" x14ac:dyDescent="0.25">
      <c r="A37"/>
      <c r="B37"/>
      <c r="C37"/>
      <c r="D37"/>
      <c r="E37"/>
      <c r="F37"/>
      <c r="K37" s="127" t="s">
        <v>877</v>
      </c>
      <c r="L37" s="126">
        <v>2077</v>
      </c>
    </row>
    <row r="38" spans="1:12" x14ac:dyDescent="0.25">
      <c r="A38"/>
      <c r="B38"/>
      <c r="C38"/>
      <c r="D38"/>
      <c r="E38"/>
      <c r="F38"/>
      <c r="K38" s="125" t="s">
        <v>878</v>
      </c>
      <c r="L38" s="124">
        <v>2144</v>
      </c>
    </row>
    <row r="39" spans="1:12" x14ac:dyDescent="0.25">
      <c r="A39"/>
      <c r="B39"/>
      <c r="C39"/>
      <c r="D39"/>
      <c r="E39"/>
      <c r="F39"/>
      <c r="K39" s="127" t="s">
        <v>879</v>
      </c>
      <c r="L39" s="126">
        <v>2144</v>
      </c>
    </row>
    <row r="40" spans="1:12" x14ac:dyDescent="0.25">
      <c r="A40"/>
      <c r="B40"/>
      <c r="C40"/>
      <c r="D40"/>
      <c r="E40"/>
      <c r="F40"/>
      <c r="K40" s="125" t="s">
        <v>880</v>
      </c>
      <c r="L40" s="124">
        <v>2232</v>
      </c>
    </row>
    <row r="41" spans="1:12" x14ac:dyDescent="0.25">
      <c r="A41"/>
      <c r="B41"/>
      <c r="C41"/>
      <c r="D41"/>
      <c r="E41"/>
      <c r="F41"/>
      <c r="K41" s="127" t="s">
        <v>881</v>
      </c>
      <c r="L41" s="126">
        <v>2107</v>
      </c>
    </row>
    <row r="42" spans="1:12" x14ac:dyDescent="0.25">
      <c r="A42"/>
      <c r="B42"/>
      <c r="C42"/>
      <c r="D42"/>
      <c r="E42"/>
      <c r="F42"/>
      <c r="K42" s="125" t="s">
        <v>882</v>
      </c>
      <c r="L42" s="124">
        <v>2107</v>
      </c>
    </row>
    <row r="43" spans="1:12" x14ac:dyDescent="0.25">
      <c r="A43"/>
      <c r="B43"/>
      <c r="C43"/>
      <c r="D43"/>
      <c r="E43"/>
      <c r="F43"/>
      <c r="K43" s="127" t="s">
        <v>883</v>
      </c>
      <c r="L43" s="126">
        <v>2107</v>
      </c>
    </row>
    <row r="44" spans="1:12" x14ac:dyDescent="0.25">
      <c r="K44" s="125" t="s">
        <v>885</v>
      </c>
      <c r="L44" s="124">
        <v>2251</v>
      </c>
    </row>
    <row r="45" spans="1:12" x14ac:dyDescent="0.25">
      <c r="K45" s="127" t="s">
        <v>886</v>
      </c>
      <c r="L45" s="126">
        <v>2301</v>
      </c>
    </row>
    <row r="46" spans="1:12" x14ac:dyDescent="0.25">
      <c r="K46" s="125" t="s">
        <v>887</v>
      </c>
      <c r="L46" s="124">
        <v>2283</v>
      </c>
    </row>
    <row r="47" spans="1:12" x14ac:dyDescent="0.25">
      <c r="K47" s="127" t="s">
        <v>888</v>
      </c>
      <c r="L47" s="126">
        <v>2328</v>
      </c>
    </row>
    <row r="48" spans="1:12" x14ac:dyDescent="0.25">
      <c r="K48" s="125" t="s">
        <v>889</v>
      </c>
      <c r="L48" s="124">
        <v>2333</v>
      </c>
    </row>
    <row r="49" spans="11:12" x14ac:dyDescent="0.25">
      <c r="K49" s="127" t="s">
        <v>890</v>
      </c>
      <c r="L49" s="126">
        <v>2315</v>
      </c>
    </row>
    <row r="50" spans="11:12" x14ac:dyDescent="0.25">
      <c r="K50" s="125" t="s">
        <v>891</v>
      </c>
      <c r="L50" s="124">
        <v>2264</v>
      </c>
    </row>
    <row r="51" spans="11:12" x14ac:dyDescent="0.25">
      <c r="K51" s="127" t="s">
        <v>892</v>
      </c>
      <c r="L51" s="126">
        <v>2264</v>
      </c>
    </row>
    <row r="52" spans="11:12" x14ac:dyDescent="0.25">
      <c r="K52" s="125" t="s">
        <v>893</v>
      </c>
      <c r="L52" s="124">
        <v>2093</v>
      </c>
    </row>
    <row r="53" spans="11:12" x14ac:dyDescent="0.25">
      <c r="K53" s="127" t="s">
        <v>894</v>
      </c>
      <c r="L53" s="126">
        <v>2093</v>
      </c>
    </row>
    <row r="54" spans="11:12" x14ac:dyDescent="0.25">
      <c r="K54" s="125" t="s">
        <v>895</v>
      </c>
      <c r="L54" s="124">
        <v>2324</v>
      </c>
    </row>
    <row r="55" spans="11:12" x14ac:dyDescent="0.25">
      <c r="K55" s="127" t="s">
        <v>896</v>
      </c>
      <c r="L55" s="126">
        <v>2041</v>
      </c>
    </row>
    <row r="56" spans="11:12" x14ac:dyDescent="0.25">
      <c r="K56" s="125" t="s">
        <v>897</v>
      </c>
      <c r="L56" s="124">
        <v>2041</v>
      </c>
    </row>
    <row r="57" spans="11:12" x14ac:dyDescent="0.25">
      <c r="K57" s="127" t="s">
        <v>898</v>
      </c>
      <c r="L57" s="126">
        <v>2088</v>
      </c>
    </row>
    <row r="58" spans="11:12" x14ac:dyDescent="0.25">
      <c r="K58" s="125" t="s">
        <v>899</v>
      </c>
      <c r="L58" s="124">
        <v>2283</v>
      </c>
    </row>
    <row r="59" spans="11:12" x14ac:dyDescent="0.25">
      <c r="K59" s="127" t="s">
        <v>900</v>
      </c>
      <c r="L59" s="126">
        <v>2234</v>
      </c>
    </row>
    <row r="60" spans="11:12" x14ac:dyDescent="0.25">
      <c r="K60" s="125" t="s">
        <v>901</v>
      </c>
      <c r="L60" s="124">
        <v>2216</v>
      </c>
    </row>
    <row r="61" spans="11:12" x14ac:dyDescent="0.25">
      <c r="K61" s="127" t="s">
        <v>902</v>
      </c>
      <c r="L61" s="126">
        <v>2019</v>
      </c>
    </row>
    <row r="62" spans="11:12" x14ac:dyDescent="0.25">
      <c r="K62" s="125" t="s">
        <v>903</v>
      </c>
      <c r="L62" s="124">
        <v>2200</v>
      </c>
    </row>
    <row r="63" spans="11:12" x14ac:dyDescent="0.25">
      <c r="K63" s="127" t="s">
        <v>904</v>
      </c>
      <c r="L63" s="126">
        <v>2200</v>
      </c>
    </row>
    <row r="64" spans="11:12" x14ac:dyDescent="0.25">
      <c r="K64" s="125" t="s">
        <v>905</v>
      </c>
      <c r="L64" s="124">
        <v>2200</v>
      </c>
    </row>
    <row r="65" spans="11:12" x14ac:dyDescent="0.25">
      <c r="K65" s="127" t="s">
        <v>906</v>
      </c>
      <c r="L65" s="126">
        <v>2300</v>
      </c>
    </row>
    <row r="66" spans="11:12" x14ac:dyDescent="0.25">
      <c r="K66" s="125" t="s">
        <v>907</v>
      </c>
      <c r="L66" s="124">
        <v>2083</v>
      </c>
    </row>
    <row r="67" spans="11:12" x14ac:dyDescent="0.25">
      <c r="K67" s="127" t="s">
        <v>908</v>
      </c>
      <c r="L67" s="126">
        <v>2234</v>
      </c>
    </row>
    <row r="68" spans="11:12" x14ac:dyDescent="0.25">
      <c r="K68" s="125" t="s">
        <v>909</v>
      </c>
      <c r="L68" s="124">
        <v>2207</v>
      </c>
    </row>
    <row r="69" spans="11:12" x14ac:dyDescent="0.25">
      <c r="K69" s="127" t="s">
        <v>910</v>
      </c>
      <c r="L69" s="126">
        <v>2205</v>
      </c>
    </row>
    <row r="70" spans="11:12" x14ac:dyDescent="0.25">
      <c r="K70" s="125" t="s">
        <v>911</v>
      </c>
      <c r="L70" s="124">
        <v>2278</v>
      </c>
    </row>
    <row r="71" spans="11:12" x14ac:dyDescent="0.25">
      <c r="K71" s="127" t="s">
        <v>912</v>
      </c>
      <c r="L71" s="126">
        <v>2330</v>
      </c>
    </row>
    <row r="72" spans="11:12" x14ac:dyDescent="0.25">
      <c r="K72" s="125" t="s">
        <v>913</v>
      </c>
      <c r="L72" s="124">
        <v>2197</v>
      </c>
    </row>
    <row r="73" spans="11:12" x14ac:dyDescent="0.25">
      <c r="K73" s="127" t="s">
        <v>914</v>
      </c>
      <c r="L73" s="126">
        <v>2261</v>
      </c>
    </row>
    <row r="74" spans="11:12" x14ac:dyDescent="0.25">
      <c r="K74" s="125" t="s">
        <v>915</v>
      </c>
      <c r="L74" s="124">
        <v>2333</v>
      </c>
    </row>
    <row r="75" spans="11:12" x14ac:dyDescent="0.25">
      <c r="K75" s="127" t="s">
        <v>916</v>
      </c>
      <c r="L75" s="126">
        <v>2104</v>
      </c>
    </row>
    <row r="76" spans="11:12" x14ac:dyDescent="0.25">
      <c r="K76" s="125" t="s">
        <v>917</v>
      </c>
      <c r="L76" s="124">
        <v>2100</v>
      </c>
    </row>
    <row r="77" spans="11:12" x14ac:dyDescent="0.25">
      <c r="K77" s="127" t="s">
        <v>918</v>
      </c>
      <c r="L77" s="126">
        <v>2015</v>
      </c>
    </row>
    <row r="78" spans="11:12" x14ac:dyDescent="0.25">
      <c r="K78" s="125" t="s">
        <v>919</v>
      </c>
      <c r="L78" s="124">
        <v>2088</v>
      </c>
    </row>
    <row r="79" spans="11:12" x14ac:dyDescent="0.25">
      <c r="K79" s="127" t="s">
        <v>920</v>
      </c>
      <c r="L79" s="126">
        <v>2119</v>
      </c>
    </row>
    <row r="80" spans="11:12" x14ac:dyDescent="0.25">
      <c r="K80" s="125" t="s">
        <v>921</v>
      </c>
      <c r="L80" s="124">
        <v>2191</v>
      </c>
    </row>
    <row r="81" spans="11:12" x14ac:dyDescent="0.25">
      <c r="K81" s="127" t="s">
        <v>922</v>
      </c>
      <c r="L81" s="126">
        <v>2335</v>
      </c>
    </row>
    <row r="82" spans="11:12" x14ac:dyDescent="0.25">
      <c r="K82" s="125" t="s">
        <v>923</v>
      </c>
      <c r="L82" s="124">
        <v>2325</v>
      </c>
    </row>
    <row r="83" spans="11:12" x14ac:dyDescent="0.25">
      <c r="K83" s="127" t="s">
        <v>924</v>
      </c>
      <c r="L83" s="126">
        <v>2325</v>
      </c>
    </row>
    <row r="84" spans="11:12" x14ac:dyDescent="0.25">
      <c r="K84" s="125" t="s">
        <v>925</v>
      </c>
      <c r="L84" s="124">
        <v>2023</v>
      </c>
    </row>
    <row r="85" spans="11:12" x14ac:dyDescent="0.25">
      <c r="K85" s="127" t="s">
        <v>926</v>
      </c>
      <c r="L85" s="126">
        <v>2337</v>
      </c>
    </row>
    <row r="86" spans="11:12" x14ac:dyDescent="0.25">
      <c r="K86" s="125" t="s">
        <v>927</v>
      </c>
      <c r="L86" s="124">
        <v>2280</v>
      </c>
    </row>
    <row r="87" spans="11:12" x14ac:dyDescent="0.25">
      <c r="K87" s="127" t="s">
        <v>928</v>
      </c>
      <c r="L87" s="126">
        <v>2280</v>
      </c>
    </row>
    <row r="88" spans="11:12" x14ac:dyDescent="0.25">
      <c r="K88" s="125" t="s">
        <v>929</v>
      </c>
      <c r="L88" s="124">
        <v>2280</v>
      </c>
    </row>
    <row r="89" spans="11:12" x14ac:dyDescent="0.25">
      <c r="K89" s="127" t="s">
        <v>930</v>
      </c>
      <c r="L89" s="126">
        <v>2192</v>
      </c>
    </row>
    <row r="90" spans="11:12" x14ac:dyDescent="0.25">
      <c r="K90" s="125" t="s">
        <v>931</v>
      </c>
      <c r="L90" s="124">
        <v>2085</v>
      </c>
    </row>
    <row r="91" spans="11:12" x14ac:dyDescent="0.25">
      <c r="K91" s="127" t="s">
        <v>932</v>
      </c>
      <c r="L91" s="126">
        <v>2333</v>
      </c>
    </row>
    <row r="92" spans="11:12" x14ac:dyDescent="0.25">
      <c r="K92" s="125" t="s">
        <v>933</v>
      </c>
      <c r="L92" s="124">
        <v>2290</v>
      </c>
    </row>
    <row r="93" spans="11:12" x14ac:dyDescent="0.25">
      <c r="K93" s="127" t="s">
        <v>934</v>
      </c>
      <c r="L93" s="126">
        <v>2251</v>
      </c>
    </row>
    <row r="94" spans="11:12" x14ac:dyDescent="0.25">
      <c r="K94" s="125" t="s">
        <v>935</v>
      </c>
      <c r="L94" s="124">
        <v>2141</v>
      </c>
    </row>
    <row r="95" spans="11:12" x14ac:dyDescent="0.25">
      <c r="K95" s="127" t="s">
        <v>936</v>
      </c>
      <c r="L95" s="126">
        <v>2322</v>
      </c>
    </row>
    <row r="96" spans="11:12" x14ac:dyDescent="0.25">
      <c r="K96" s="125" t="s">
        <v>937</v>
      </c>
      <c r="L96" s="124">
        <v>2261</v>
      </c>
    </row>
    <row r="97" spans="11:12" x14ac:dyDescent="0.25">
      <c r="K97" s="127" t="s">
        <v>938</v>
      </c>
      <c r="L97" s="126">
        <v>2081</v>
      </c>
    </row>
    <row r="98" spans="11:12" x14ac:dyDescent="0.25">
      <c r="K98" s="125" t="s">
        <v>942</v>
      </c>
      <c r="L98" s="124">
        <v>2082</v>
      </c>
    </row>
    <row r="99" spans="11:12" x14ac:dyDescent="0.25">
      <c r="K99" s="127" t="s">
        <v>943</v>
      </c>
      <c r="L99" s="126">
        <v>2082</v>
      </c>
    </row>
    <row r="100" spans="11:12" x14ac:dyDescent="0.25">
      <c r="K100" s="125" t="s">
        <v>944</v>
      </c>
      <c r="L100" s="124">
        <v>2159</v>
      </c>
    </row>
    <row r="101" spans="11:12" x14ac:dyDescent="0.25">
      <c r="K101" s="127" t="s">
        <v>945</v>
      </c>
      <c r="L101" s="126">
        <v>2321</v>
      </c>
    </row>
    <row r="102" spans="11:12" x14ac:dyDescent="0.25">
      <c r="K102" s="125" t="s">
        <v>946</v>
      </c>
      <c r="L102" s="124">
        <v>2217</v>
      </c>
    </row>
    <row r="103" spans="11:12" x14ac:dyDescent="0.25">
      <c r="K103" s="127" t="s">
        <v>947</v>
      </c>
      <c r="L103" s="126">
        <v>2209</v>
      </c>
    </row>
    <row r="104" spans="11:12" x14ac:dyDescent="0.25">
      <c r="K104" s="125" t="s">
        <v>948</v>
      </c>
      <c r="L104" s="124">
        <v>2207</v>
      </c>
    </row>
    <row r="105" spans="11:12" x14ac:dyDescent="0.25">
      <c r="K105" s="127" t="s">
        <v>949</v>
      </c>
      <c r="L105" s="126">
        <v>2207</v>
      </c>
    </row>
    <row r="106" spans="11:12" x14ac:dyDescent="0.25">
      <c r="K106" s="125" t="s">
        <v>950</v>
      </c>
      <c r="L106" s="124">
        <v>2330</v>
      </c>
    </row>
    <row r="107" spans="11:12" x14ac:dyDescent="0.25">
      <c r="K107" s="127" t="s">
        <v>951</v>
      </c>
      <c r="L107" s="126">
        <v>2107</v>
      </c>
    </row>
    <row r="108" spans="11:12" x14ac:dyDescent="0.25">
      <c r="K108" s="125" t="s">
        <v>952</v>
      </c>
      <c r="L108" s="124">
        <v>2107</v>
      </c>
    </row>
    <row r="109" spans="11:12" x14ac:dyDescent="0.25">
      <c r="K109" s="127" t="s">
        <v>953</v>
      </c>
      <c r="L109" s="126">
        <v>2041</v>
      </c>
    </row>
    <row r="110" spans="11:12" x14ac:dyDescent="0.25">
      <c r="K110" s="125" t="s">
        <v>954</v>
      </c>
      <c r="L110" s="124">
        <v>2287</v>
      </c>
    </row>
    <row r="111" spans="11:12" x14ac:dyDescent="0.25">
      <c r="K111" s="127" t="s">
        <v>955</v>
      </c>
      <c r="L111" s="126">
        <v>2143</v>
      </c>
    </row>
    <row r="112" spans="11:12" x14ac:dyDescent="0.25">
      <c r="K112" s="125" t="s">
        <v>956</v>
      </c>
      <c r="L112" s="124">
        <v>2316</v>
      </c>
    </row>
    <row r="113" spans="11:12" x14ac:dyDescent="0.25">
      <c r="K113" s="127" t="s">
        <v>957</v>
      </c>
      <c r="L113" s="126">
        <v>2326</v>
      </c>
    </row>
    <row r="114" spans="11:12" x14ac:dyDescent="0.25">
      <c r="K114" s="125" t="s">
        <v>958</v>
      </c>
      <c r="L114" s="124">
        <v>2335</v>
      </c>
    </row>
    <row r="115" spans="11:12" x14ac:dyDescent="0.25">
      <c r="K115" s="127" t="s">
        <v>959</v>
      </c>
      <c r="L115" s="126">
        <v>2322</v>
      </c>
    </row>
    <row r="116" spans="11:12" x14ac:dyDescent="0.25">
      <c r="K116" s="125" t="s">
        <v>960</v>
      </c>
      <c r="L116" s="124">
        <v>2283</v>
      </c>
    </row>
    <row r="117" spans="11:12" x14ac:dyDescent="0.25">
      <c r="K117" s="127" t="s">
        <v>961</v>
      </c>
      <c r="L117" s="126">
        <v>2281</v>
      </c>
    </row>
    <row r="118" spans="11:12" x14ac:dyDescent="0.25">
      <c r="K118" s="125" t="s">
        <v>962</v>
      </c>
      <c r="L118" s="124">
        <v>2256</v>
      </c>
    </row>
    <row r="119" spans="11:12" x14ac:dyDescent="0.25">
      <c r="K119" s="127" t="s">
        <v>963</v>
      </c>
      <c r="L119" s="126">
        <v>2221</v>
      </c>
    </row>
    <row r="120" spans="11:12" x14ac:dyDescent="0.25">
      <c r="K120" s="125" t="s">
        <v>964</v>
      </c>
      <c r="L120" s="124">
        <v>2325</v>
      </c>
    </row>
    <row r="121" spans="11:12" x14ac:dyDescent="0.25">
      <c r="K121" s="127" t="s">
        <v>965</v>
      </c>
      <c r="L121" s="126">
        <v>2261</v>
      </c>
    </row>
    <row r="122" spans="11:12" x14ac:dyDescent="0.25">
      <c r="K122" s="125" t="s">
        <v>966</v>
      </c>
      <c r="L122" s="124">
        <v>2262</v>
      </c>
    </row>
    <row r="123" spans="11:12" x14ac:dyDescent="0.25">
      <c r="K123" s="127" t="s">
        <v>967</v>
      </c>
      <c r="L123" s="126">
        <v>2060</v>
      </c>
    </row>
    <row r="124" spans="11:12" x14ac:dyDescent="0.25">
      <c r="K124" s="125" t="s">
        <v>968</v>
      </c>
      <c r="L124" s="124">
        <v>2316</v>
      </c>
    </row>
    <row r="125" spans="11:12" x14ac:dyDescent="0.25">
      <c r="K125" s="127" t="s">
        <v>969</v>
      </c>
      <c r="L125" s="126">
        <v>2316</v>
      </c>
    </row>
    <row r="126" spans="11:12" x14ac:dyDescent="0.25">
      <c r="K126" s="125" t="s">
        <v>970</v>
      </c>
      <c r="L126" s="124">
        <v>2283</v>
      </c>
    </row>
    <row r="127" spans="11:12" x14ac:dyDescent="0.25">
      <c r="K127" s="127" t="s">
        <v>971</v>
      </c>
      <c r="L127" s="126">
        <v>2320</v>
      </c>
    </row>
    <row r="128" spans="11:12" x14ac:dyDescent="0.25">
      <c r="K128" s="125" t="s">
        <v>972</v>
      </c>
      <c r="L128" s="124">
        <v>2320</v>
      </c>
    </row>
    <row r="129" spans="11:12" x14ac:dyDescent="0.25">
      <c r="K129" s="127" t="s">
        <v>973</v>
      </c>
      <c r="L129" s="126">
        <v>2026</v>
      </c>
    </row>
    <row r="130" spans="11:12" x14ac:dyDescent="0.25">
      <c r="K130" s="125" t="s">
        <v>974</v>
      </c>
      <c r="L130" s="124">
        <v>2026</v>
      </c>
    </row>
    <row r="131" spans="11:12" x14ac:dyDescent="0.25">
      <c r="K131" s="127" t="s">
        <v>975</v>
      </c>
      <c r="L131" s="126">
        <v>2022</v>
      </c>
    </row>
    <row r="132" spans="11:12" x14ac:dyDescent="0.25">
      <c r="K132" s="125" t="s">
        <v>976</v>
      </c>
      <c r="L132" s="124">
        <v>2264</v>
      </c>
    </row>
    <row r="133" spans="11:12" x14ac:dyDescent="0.25">
      <c r="K133" s="127" t="s">
        <v>977</v>
      </c>
      <c r="L133" s="126">
        <v>2226</v>
      </c>
    </row>
    <row r="134" spans="11:12" x14ac:dyDescent="0.25">
      <c r="K134" s="125" t="s">
        <v>978</v>
      </c>
      <c r="L134" s="124">
        <v>2257</v>
      </c>
    </row>
    <row r="135" spans="11:12" x14ac:dyDescent="0.25">
      <c r="K135" s="127" t="s">
        <v>979</v>
      </c>
      <c r="L135" s="126">
        <v>2284</v>
      </c>
    </row>
    <row r="136" spans="11:12" x14ac:dyDescent="0.25">
      <c r="K136" s="125" t="s">
        <v>980</v>
      </c>
      <c r="L136" s="124">
        <v>2284</v>
      </c>
    </row>
    <row r="137" spans="11:12" x14ac:dyDescent="0.25">
      <c r="K137" s="127" t="s">
        <v>981</v>
      </c>
      <c r="L137" s="126">
        <v>2111</v>
      </c>
    </row>
    <row r="138" spans="11:12" x14ac:dyDescent="0.25">
      <c r="K138" s="125" t="s">
        <v>982</v>
      </c>
      <c r="L138" s="124">
        <v>2010</v>
      </c>
    </row>
    <row r="139" spans="11:12" x14ac:dyDescent="0.25">
      <c r="K139" s="127" t="s">
        <v>983</v>
      </c>
      <c r="L139" s="126">
        <v>2019</v>
      </c>
    </row>
    <row r="140" spans="11:12" x14ac:dyDescent="0.25">
      <c r="K140" s="125" t="s">
        <v>984</v>
      </c>
      <c r="L140" s="124">
        <v>2251</v>
      </c>
    </row>
    <row r="141" spans="11:12" x14ac:dyDescent="0.25">
      <c r="K141" s="127" t="s">
        <v>985</v>
      </c>
      <c r="L141" s="126">
        <v>2330</v>
      </c>
    </row>
    <row r="142" spans="11:12" x14ac:dyDescent="0.25">
      <c r="K142" s="125" t="s">
        <v>986</v>
      </c>
      <c r="L142" s="124">
        <v>2321</v>
      </c>
    </row>
    <row r="143" spans="11:12" x14ac:dyDescent="0.25">
      <c r="K143" s="127" t="s">
        <v>987</v>
      </c>
      <c r="L143" s="126">
        <v>2257</v>
      </c>
    </row>
    <row r="144" spans="11:12" x14ac:dyDescent="0.25">
      <c r="K144" s="125" t="s">
        <v>988</v>
      </c>
      <c r="L144" s="124">
        <v>2324</v>
      </c>
    </row>
    <row r="145" spans="11:12" x14ac:dyDescent="0.25">
      <c r="K145" s="127" t="s">
        <v>989</v>
      </c>
      <c r="L145" s="126">
        <v>2335</v>
      </c>
    </row>
    <row r="146" spans="11:12" x14ac:dyDescent="0.25">
      <c r="K146" s="125" t="s">
        <v>990</v>
      </c>
      <c r="L146" s="124">
        <v>2137</v>
      </c>
    </row>
    <row r="147" spans="11:12" x14ac:dyDescent="0.25">
      <c r="K147" s="127" t="s">
        <v>991</v>
      </c>
      <c r="L147" s="126">
        <v>2330</v>
      </c>
    </row>
    <row r="148" spans="11:12" x14ac:dyDescent="0.25">
      <c r="K148" s="125" t="s">
        <v>992</v>
      </c>
      <c r="L148" s="124">
        <v>2216</v>
      </c>
    </row>
    <row r="149" spans="11:12" x14ac:dyDescent="0.25">
      <c r="K149" s="127" t="s">
        <v>993</v>
      </c>
      <c r="L149" s="126">
        <v>2264</v>
      </c>
    </row>
    <row r="150" spans="11:12" x14ac:dyDescent="0.25">
      <c r="K150" s="125" t="s">
        <v>994</v>
      </c>
      <c r="L150" s="124">
        <v>2321</v>
      </c>
    </row>
    <row r="151" spans="11:12" x14ac:dyDescent="0.25">
      <c r="K151" s="127" t="s">
        <v>995</v>
      </c>
      <c r="L151" s="126">
        <v>2292</v>
      </c>
    </row>
    <row r="152" spans="11:12" x14ac:dyDescent="0.25">
      <c r="K152" s="125" t="s">
        <v>996</v>
      </c>
      <c r="L152" s="124">
        <v>2007</v>
      </c>
    </row>
    <row r="153" spans="11:12" x14ac:dyDescent="0.25">
      <c r="K153" s="127" t="s">
        <v>997</v>
      </c>
      <c r="L153" s="126">
        <v>2330</v>
      </c>
    </row>
    <row r="154" spans="11:12" x14ac:dyDescent="0.25">
      <c r="K154" s="125" t="s">
        <v>998</v>
      </c>
      <c r="L154" s="124">
        <v>2024</v>
      </c>
    </row>
    <row r="155" spans="11:12" x14ac:dyDescent="0.25">
      <c r="K155" s="127" t="s">
        <v>999</v>
      </c>
      <c r="L155" s="126">
        <v>2083</v>
      </c>
    </row>
    <row r="156" spans="11:12" x14ac:dyDescent="0.25">
      <c r="K156" s="125" t="s">
        <v>1000</v>
      </c>
      <c r="L156" s="124">
        <v>2100</v>
      </c>
    </row>
    <row r="157" spans="11:12" x14ac:dyDescent="0.25">
      <c r="K157" s="127" t="s">
        <v>1001</v>
      </c>
      <c r="L157" s="126">
        <v>2323</v>
      </c>
    </row>
    <row r="158" spans="11:12" x14ac:dyDescent="0.25">
      <c r="K158" s="125" t="s">
        <v>1002</v>
      </c>
      <c r="L158" s="124">
        <v>2259</v>
      </c>
    </row>
    <row r="159" spans="11:12" x14ac:dyDescent="0.25">
      <c r="K159" s="127" t="s">
        <v>1003</v>
      </c>
      <c r="L159" s="126">
        <v>2321</v>
      </c>
    </row>
    <row r="160" spans="11:12" x14ac:dyDescent="0.25">
      <c r="K160" s="125" t="s">
        <v>1004</v>
      </c>
      <c r="L160" s="124">
        <v>2323</v>
      </c>
    </row>
    <row r="161" spans="11:12" x14ac:dyDescent="0.25">
      <c r="K161" s="127" t="s">
        <v>1005</v>
      </c>
      <c r="L161" s="126">
        <v>2250</v>
      </c>
    </row>
    <row r="162" spans="11:12" x14ac:dyDescent="0.25">
      <c r="K162" s="125" t="s">
        <v>1006</v>
      </c>
      <c r="L162" s="124">
        <v>2262</v>
      </c>
    </row>
    <row r="163" spans="11:12" x14ac:dyDescent="0.25">
      <c r="K163" s="127" t="s">
        <v>1007</v>
      </c>
      <c r="L163" s="126">
        <v>2262</v>
      </c>
    </row>
    <row r="164" spans="11:12" x14ac:dyDescent="0.25">
      <c r="K164" s="125" t="s">
        <v>1008</v>
      </c>
      <c r="L164" s="124">
        <v>2262</v>
      </c>
    </row>
    <row r="165" spans="11:12" x14ac:dyDescent="0.25">
      <c r="K165" s="127" t="s">
        <v>1009</v>
      </c>
      <c r="L165" s="126">
        <v>2330</v>
      </c>
    </row>
    <row r="166" spans="11:12" x14ac:dyDescent="0.25">
      <c r="K166" s="125" t="s">
        <v>1010</v>
      </c>
      <c r="L166" s="124">
        <v>2264</v>
      </c>
    </row>
    <row r="167" spans="11:12" x14ac:dyDescent="0.25">
      <c r="K167" s="127" t="s">
        <v>1011</v>
      </c>
      <c r="L167" s="126">
        <v>2324</v>
      </c>
    </row>
    <row r="168" spans="11:12" x14ac:dyDescent="0.25">
      <c r="K168" s="125" t="s">
        <v>1012</v>
      </c>
      <c r="L168" s="124">
        <v>2230</v>
      </c>
    </row>
    <row r="169" spans="11:12" x14ac:dyDescent="0.25">
      <c r="K169" s="127" t="s">
        <v>1013</v>
      </c>
      <c r="L169" s="126">
        <v>2337</v>
      </c>
    </row>
    <row r="170" spans="11:12" x14ac:dyDescent="0.25">
      <c r="K170" s="125" t="s">
        <v>1014</v>
      </c>
      <c r="L170" s="124">
        <v>2328</v>
      </c>
    </row>
    <row r="171" spans="11:12" x14ac:dyDescent="0.25">
      <c r="K171" s="127" t="s">
        <v>1015</v>
      </c>
      <c r="L171" s="126">
        <v>2230</v>
      </c>
    </row>
    <row r="172" spans="11:12" x14ac:dyDescent="0.25">
      <c r="K172" s="125" t="s">
        <v>1017</v>
      </c>
      <c r="L172" s="124">
        <v>2134</v>
      </c>
    </row>
    <row r="173" spans="11:12" x14ac:dyDescent="0.25">
      <c r="K173" s="127" t="s">
        <v>1018</v>
      </c>
      <c r="L173" s="126">
        <v>2136</v>
      </c>
    </row>
    <row r="174" spans="11:12" x14ac:dyDescent="0.25">
      <c r="K174" s="125" t="s">
        <v>1019</v>
      </c>
      <c r="L174" s="124">
        <v>2283</v>
      </c>
    </row>
    <row r="175" spans="11:12" x14ac:dyDescent="0.25">
      <c r="K175" s="127" t="s">
        <v>1020</v>
      </c>
      <c r="L175" s="126">
        <v>2283</v>
      </c>
    </row>
    <row r="176" spans="11:12" x14ac:dyDescent="0.25">
      <c r="K176" s="125" t="s">
        <v>1021</v>
      </c>
      <c r="L176" s="124">
        <v>2323</v>
      </c>
    </row>
    <row r="177" spans="11:12" x14ac:dyDescent="0.25">
      <c r="K177" s="127" t="s">
        <v>1022</v>
      </c>
      <c r="L177" s="126">
        <v>2321</v>
      </c>
    </row>
    <row r="178" spans="11:12" x14ac:dyDescent="0.25">
      <c r="K178" s="125" t="s">
        <v>1023</v>
      </c>
      <c r="L178" s="124">
        <v>2137</v>
      </c>
    </row>
    <row r="179" spans="11:12" x14ac:dyDescent="0.25">
      <c r="K179" s="127" t="s">
        <v>1024</v>
      </c>
      <c r="L179" s="126">
        <v>2250</v>
      </c>
    </row>
    <row r="180" spans="11:12" x14ac:dyDescent="0.25">
      <c r="K180" s="125" t="s">
        <v>1025</v>
      </c>
      <c r="L180" s="124">
        <v>2308</v>
      </c>
    </row>
    <row r="181" spans="11:12" x14ac:dyDescent="0.25">
      <c r="K181" s="127" t="s">
        <v>1026</v>
      </c>
      <c r="L181" s="126">
        <v>2330</v>
      </c>
    </row>
    <row r="182" spans="11:12" x14ac:dyDescent="0.25">
      <c r="K182" s="125" t="s">
        <v>1027</v>
      </c>
      <c r="L182" s="124">
        <v>2062</v>
      </c>
    </row>
    <row r="183" spans="11:12" x14ac:dyDescent="0.25">
      <c r="K183" s="127" t="s">
        <v>1028</v>
      </c>
      <c r="L183" s="126">
        <v>2320</v>
      </c>
    </row>
    <row r="184" spans="11:12" x14ac:dyDescent="0.25">
      <c r="K184" s="125" t="s">
        <v>1029</v>
      </c>
      <c r="L184" s="124">
        <v>2050</v>
      </c>
    </row>
    <row r="185" spans="11:12" x14ac:dyDescent="0.25">
      <c r="K185" s="127" t="s">
        <v>1030</v>
      </c>
      <c r="L185" s="126">
        <v>2194</v>
      </c>
    </row>
    <row r="186" spans="11:12" x14ac:dyDescent="0.25">
      <c r="K186" s="125" t="s">
        <v>1031</v>
      </c>
      <c r="L186" s="124">
        <v>2318</v>
      </c>
    </row>
    <row r="187" spans="11:12" x14ac:dyDescent="0.25">
      <c r="K187" s="127" t="s">
        <v>1032</v>
      </c>
      <c r="L187" s="126">
        <v>2281</v>
      </c>
    </row>
    <row r="188" spans="11:12" x14ac:dyDescent="0.25">
      <c r="K188" s="125" t="s">
        <v>1033</v>
      </c>
      <c r="L188" s="124">
        <v>2046</v>
      </c>
    </row>
    <row r="189" spans="11:12" x14ac:dyDescent="0.25">
      <c r="K189" s="127" t="s">
        <v>1034</v>
      </c>
      <c r="L189" s="126">
        <v>2193</v>
      </c>
    </row>
    <row r="190" spans="11:12" x14ac:dyDescent="0.25">
      <c r="K190" s="125" t="s">
        <v>1035</v>
      </c>
      <c r="L190" s="124">
        <v>2263</v>
      </c>
    </row>
    <row r="191" spans="11:12" x14ac:dyDescent="0.25">
      <c r="K191" s="127" t="s">
        <v>1036</v>
      </c>
      <c r="L191" s="126">
        <v>2285</v>
      </c>
    </row>
    <row r="192" spans="11:12" x14ac:dyDescent="0.25">
      <c r="K192" s="125" t="s">
        <v>1037</v>
      </c>
      <c r="L192" s="124">
        <v>2285</v>
      </c>
    </row>
    <row r="193" spans="11:12" x14ac:dyDescent="0.25">
      <c r="K193" s="127" t="s">
        <v>1038</v>
      </c>
      <c r="L193" s="126">
        <v>2285</v>
      </c>
    </row>
    <row r="194" spans="11:12" x14ac:dyDescent="0.25">
      <c r="K194" s="125" t="s">
        <v>1039</v>
      </c>
      <c r="L194" s="124">
        <v>2107</v>
      </c>
    </row>
    <row r="195" spans="11:12" x14ac:dyDescent="0.25">
      <c r="K195" s="127" t="s">
        <v>1040</v>
      </c>
      <c r="L195" s="126">
        <v>2283</v>
      </c>
    </row>
    <row r="196" spans="11:12" x14ac:dyDescent="0.25">
      <c r="K196" s="125" t="s">
        <v>1041</v>
      </c>
      <c r="L196" s="124">
        <v>2229</v>
      </c>
    </row>
    <row r="197" spans="11:12" x14ac:dyDescent="0.25">
      <c r="K197" s="127" t="s">
        <v>1042</v>
      </c>
      <c r="L197" s="126">
        <v>2118</v>
      </c>
    </row>
    <row r="198" spans="11:12" x14ac:dyDescent="0.25">
      <c r="K198" s="125" t="s">
        <v>1043</v>
      </c>
      <c r="L198" s="124">
        <v>2218</v>
      </c>
    </row>
    <row r="199" spans="11:12" x14ac:dyDescent="0.25">
      <c r="K199" s="127" t="s">
        <v>1044</v>
      </c>
      <c r="L199" s="126">
        <v>2294</v>
      </c>
    </row>
    <row r="200" spans="11:12" x14ac:dyDescent="0.25">
      <c r="K200" s="125" t="s">
        <v>1045</v>
      </c>
      <c r="L200" s="124">
        <v>2330</v>
      </c>
    </row>
    <row r="201" spans="11:12" x14ac:dyDescent="0.25">
      <c r="K201" s="127" t="s">
        <v>1046</v>
      </c>
      <c r="L201" s="126">
        <v>2221</v>
      </c>
    </row>
    <row r="202" spans="11:12" x14ac:dyDescent="0.25">
      <c r="K202" s="125" t="s">
        <v>1047</v>
      </c>
      <c r="L202" s="124">
        <v>2329</v>
      </c>
    </row>
    <row r="203" spans="11:12" x14ac:dyDescent="0.25">
      <c r="K203" s="127" t="s">
        <v>1048</v>
      </c>
      <c r="L203" s="126">
        <v>2069</v>
      </c>
    </row>
    <row r="204" spans="11:12" x14ac:dyDescent="0.25">
      <c r="K204" s="125" t="s">
        <v>1049</v>
      </c>
      <c r="L204" s="124">
        <v>2154</v>
      </c>
    </row>
    <row r="205" spans="11:12" x14ac:dyDescent="0.25">
      <c r="K205" s="127" t="s">
        <v>1050</v>
      </c>
      <c r="L205" s="126">
        <v>2333</v>
      </c>
    </row>
    <row r="206" spans="11:12" x14ac:dyDescent="0.25">
      <c r="K206" s="125" t="s">
        <v>1051</v>
      </c>
      <c r="L206" s="124">
        <v>2068</v>
      </c>
    </row>
    <row r="207" spans="11:12" x14ac:dyDescent="0.25">
      <c r="K207" s="127" t="s">
        <v>1052</v>
      </c>
      <c r="L207" s="126">
        <v>2281</v>
      </c>
    </row>
    <row r="208" spans="11:12" x14ac:dyDescent="0.25">
      <c r="K208" s="125" t="s">
        <v>1053</v>
      </c>
      <c r="L208" s="124">
        <v>2281</v>
      </c>
    </row>
    <row r="209" spans="11:12" x14ac:dyDescent="0.25">
      <c r="K209" s="127" t="s">
        <v>1055</v>
      </c>
      <c r="L209" s="126">
        <v>2259</v>
      </c>
    </row>
    <row r="210" spans="11:12" x14ac:dyDescent="0.25">
      <c r="K210" s="125" t="s">
        <v>1056</v>
      </c>
      <c r="L210" s="124">
        <v>2325</v>
      </c>
    </row>
    <row r="211" spans="11:12" x14ac:dyDescent="0.25">
      <c r="K211" s="127" t="s">
        <v>1057</v>
      </c>
      <c r="L211" s="126">
        <v>2021</v>
      </c>
    </row>
    <row r="212" spans="11:12" x14ac:dyDescent="0.25">
      <c r="K212" s="125" t="s">
        <v>1061</v>
      </c>
      <c r="L212" s="124">
        <v>2250</v>
      </c>
    </row>
    <row r="213" spans="11:12" x14ac:dyDescent="0.25">
      <c r="K213" s="127" t="s">
        <v>1062</v>
      </c>
      <c r="L213" s="126">
        <v>2325</v>
      </c>
    </row>
    <row r="214" spans="11:12" x14ac:dyDescent="0.25">
      <c r="K214" s="125" t="s">
        <v>1063</v>
      </c>
      <c r="L214" s="124">
        <v>2325</v>
      </c>
    </row>
    <row r="215" spans="11:12" x14ac:dyDescent="0.25">
      <c r="K215" s="127" t="s">
        <v>1064</v>
      </c>
      <c r="L215" s="126">
        <v>2259</v>
      </c>
    </row>
    <row r="216" spans="11:12" x14ac:dyDescent="0.25">
      <c r="K216" s="125" t="s">
        <v>1065</v>
      </c>
      <c r="L216" s="124">
        <v>2290</v>
      </c>
    </row>
    <row r="217" spans="11:12" x14ac:dyDescent="0.25">
      <c r="K217" s="127" t="s">
        <v>1066</v>
      </c>
      <c r="L217" s="126">
        <v>2263</v>
      </c>
    </row>
    <row r="218" spans="11:12" x14ac:dyDescent="0.25">
      <c r="K218" s="125" t="s">
        <v>1067</v>
      </c>
      <c r="L218" s="124">
        <v>2067</v>
      </c>
    </row>
    <row r="219" spans="11:12" x14ac:dyDescent="0.25">
      <c r="K219" s="127" t="s">
        <v>1068</v>
      </c>
      <c r="L219" s="126">
        <v>2057</v>
      </c>
    </row>
    <row r="220" spans="11:12" x14ac:dyDescent="0.25">
      <c r="K220" s="125" t="s">
        <v>1069</v>
      </c>
      <c r="L220" s="124">
        <v>2119</v>
      </c>
    </row>
    <row r="221" spans="11:12" x14ac:dyDescent="0.25">
      <c r="K221" s="127" t="s">
        <v>1070</v>
      </c>
      <c r="L221" s="126">
        <v>2126</v>
      </c>
    </row>
    <row r="222" spans="11:12" x14ac:dyDescent="0.25">
      <c r="K222" s="125" t="s">
        <v>1071</v>
      </c>
      <c r="L222" s="124">
        <v>2330</v>
      </c>
    </row>
    <row r="223" spans="11:12" x14ac:dyDescent="0.25">
      <c r="K223" s="127" t="s">
        <v>1072</v>
      </c>
      <c r="L223" s="126">
        <v>2162</v>
      </c>
    </row>
    <row r="224" spans="11:12" x14ac:dyDescent="0.25">
      <c r="K224" s="125" t="s">
        <v>1073</v>
      </c>
      <c r="L224" s="124">
        <v>2036</v>
      </c>
    </row>
    <row r="225" spans="11:12" x14ac:dyDescent="0.25">
      <c r="K225" s="127" t="s">
        <v>1074</v>
      </c>
      <c r="L225" s="126">
        <v>2008</v>
      </c>
    </row>
    <row r="226" spans="11:12" x14ac:dyDescent="0.25">
      <c r="K226" s="125" t="s">
        <v>1075</v>
      </c>
      <c r="L226" s="124">
        <v>2046</v>
      </c>
    </row>
    <row r="227" spans="11:12" x14ac:dyDescent="0.25">
      <c r="K227" s="127" t="s">
        <v>1076</v>
      </c>
      <c r="L227" s="126">
        <v>2261</v>
      </c>
    </row>
    <row r="228" spans="11:12" x14ac:dyDescent="0.25">
      <c r="K228" s="125" t="s">
        <v>1077</v>
      </c>
      <c r="L228" s="124">
        <v>2261</v>
      </c>
    </row>
    <row r="229" spans="11:12" x14ac:dyDescent="0.25">
      <c r="K229" s="127" t="s">
        <v>1078</v>
      </c>
      <c r="L229" s="126">
        <v>2190</v>
      </c>
    </row>
    <row r="230" spans="11:12" x14ac:dyDescent="0.25">
      <c r="K230" s="125" t="s">
        <v>1079</v>
      </c>
      <c r="L230" s="124">
        <v>2105</v>
      </c>
    </row>
    <row r="231" spans="11:12" x14ac:dyDescent="0.25">
      <c r="K231" s="127" t="s">
        <v>1080</v>
      </c>
      <c r="L231" s="126">
        <v>2000</v>
      </c>
    </row>
    <row r="232" spans="11:12" x14ac:dyDescent="0.25">
      <c r="K232" s="125" t="s">
        <v>1081</v>
      </c>
      <c r="L232" s="124">
        <v>2301</v>
      </c>
    </row>
    <row r="233" spans="11:12" x14ac:dyDescent="0.25">
      <c r="K233" s="127" t="s">
        <v>1082</v>
      </c>
      <c r="L233" s="126">
        <v>2321</v>
      </c>
    </row>
    <row r="234" spans="11:12" x14ac:dyDescent="0.25">
      <c r="K234" s="125" t="s">
        <v>1083</v>
      </c>
      <c r="L234" s="124">
        <v>2321</v>
      </c>
    </row>
    <row r="235" spans="11:12" x14ac:dyDescent="0.25">
      <c r="K235" s="127" t="s">
        <v>1084</v>
      </c>
      <c r="L235" s="126">
        <v>2107</v>
      </c>
    </row>
    <row r="236" spans="11:12" x14ac:dyDescent="0.25">
      <c r="K236" s="125" t="s">
        <v>1085</v>
      </c>
      <c r="L236" s="124">
        <v>2321</v>
      </c>
    </row>
    <row r="237" spans="11:12" x14ac:dyDescent="0.25">
      <c r="K237" s="127" t="s">
        <v>1086</v>
      </c>
      <c r="L237" s="126">
        <v>2088</v>
      </c>
    </row>
    <row r="238" spans="11:12" x14ac:dyDescent="0.25">
      <c r="K238" s="125" t="s">
        <v>1087</v>
      </c>
      <c r="L238" s="124">
        <v>2093</v>
      </c>
    </row>
    <row r="239" spans="11:12" x14ac:dyDescent="0.25">
      <c r="K239" s="127" t="s">
        <v>1088</v>
      </c>
      <c r="L239" s="126">
        <v>2031</v>
      </c>
    </row>
    <row r="240" spans="11:12" x14ac:dyDescent="0.25">
      <c r="K240" s="125" t="s">
        <v>1089</v>
      </c>
      <c r="L240" s="124">
        <v>2142</v>
      </c>
    </row>
    <row r="241" spans="11:12" x14ac:dyDescent="0.25">
      <c r="K241" s="127" t="s">
        <v>1090</v>
      </c>
      <c r="L241" s="126">
        <v>2330</v>
      </c>
    </row>
    <row r="242" spans="11:12" x14ac:dyDescent="0.25">
      <c r="K242" s="125" t="s">
        <v>1091</v>
      </c>
      <c r="L242" s="124">
        <v>2084</v>
      </c>
    </row>
    <row r="243" spans="11:12" x14ac:dyDescent="0.25">
      <c r="K243" s="127" t="s">
        <v>1092</v>
      </c>
      <c r="L243" s="126">
        <v>2283</v>
      </c>
    </row>
    <row r="244" spans="11:12" x14ac:dyDescent="0.25">
      <c r="K244" s="125" t="s">
        <v>1093</v>
      </c>
      <c r="L244" s="124">
        <v>2108</v>
      </c>
    </row>
    <row r="245" spans="11:12" x14ac:dyDescent="0.25">
      <c r="K245" s="127" t="s">
        <v>1094</v>
      </c>
      <c r="L245" s="126">
        <v>2284</v>
      </c>
    </row>
    <row r="246" spans="11:12" x14ac:dyDescent="0.25">
      <c r="K246" s="125" t="s">
        <v>1095</v>
      </c>
      <c r="L246" s="124">
        <v>2083</v>
      </c>
    </row>
    <row r="247" spans="11:12" x14ac:dyDescent="0.25">
      <c r="K247" s="127" t="s">
        <v>1096</v>
      </c>
      <c r="L247" s="126">
        <v>2097</v>
      </c>
    </row>
    <row r="248" spans="11:12" x14ac:dyDescent="0.25">
      <c r="K248" s="125" t="s">
        <v>1097</v>
      </c>
      <c r="L248" s="124">
        <v>2097</v>
      </c>
    </row>
    <row r="249" spans="11:12" x14ac:dyDescent="0.25">
      <c r="K249" s="127" t="s">
        <v>1098</v>
      </c>
      <c r="L249" s="126">
        <v>2330</v>
      </c>
    </row>
    <row r="250" spans="11:12" x14ac:dyDescent="0.25">
      <c r="K250" s="125" t="s">
        <v>1099</v>
      </c>
      <c r="L250" s="124">
        <v>2226</v>
      </c>
    </row>
    <row r="251" spans="11:12" x14ac:dyDescent="0.25">
      <c r="K251" s="127" t="s">
        <v>1100</v>
      </c>
      <c r="L251" s="126">
        <v>2226</v>
      </c>
    </row>
    <row r="252" spans="11:12" x14ac:dyDescent="0.25">
      <c r="K252" s="125" t="s">
        <v>1101</v>
      </c>
      <c r="L252" s="124">
        <v>2137</v>
      </c>
    </row>
    <row r="253" spans="11:12" x14ac:dyDescent="0.25">
      <c r="K253" s="127" t="s">
        <v>1102</v>
      </c>
      <c r="L253" s="126">
        <v>2138</v>
      </c>
    </row>
    <row r="254" spans="11:12" x14ac:dyDescent="0.25">
      <c r="K254" s="125" t="s">
        <v>1103</v>
      </c>
      <c r="L254" s="124">
        <v>2200</v>
      </c>
    </row>
    <row r="255" spans="11:12" x14ac:dyDescent="0.25">
      <c r="K255" s="127" t="s">
        <v>1104</v>
      </c>
      <c r="L255" s="126">
        <v>2325</v>
      </c>
    </row>
    <row r="256" spans="11:12" x14ac:dyDescent="0.25">
      <c r="K256" s="125" t="s">
        <v>1105</v>
      </c>
      <c r="L256" s="124">
        <v>2221</v>
      </c>
    </row>
    <row r="257" spans="11:12" x14ac:dyDescent="0.25">
      <c r="K257" s="127" t="s">
        <v>1106</v>
      </c>
      <c r="L257" s="126">
        <v>2325</v>
      </c>
    </row>
    <row r="258" spans="11:12" x14ac:dyDescent="0.25">
      <c r="K258" s="125" t="s">
        <v>1107</v>
      </c>
      <c r="L258" s="124">
        <v>2034</v>
      </c>
    </row>
    <row r="259" spans="11:12" x14ac:dyDescent="0.25">
      <c r="K259" s="127" t="s">
        <v>1108</v>
      </c>
      <c r="L259" s="126">
        <v>2300</v>
      </c>
    </row>
    <row r="260" spans="11:12" x14ac:dyDescent="0.25">
      <c r="K260" s="125" t="s">
        <v>1109</v>
      </c>
      <c r="L260" s="124">
        <v>2281</v>
      </c>
    </row>
    <row r="261" spans="11:12" x14ac:dyDescent="0.25">
      <c r="K261" s="127" t="s">
        <v>1110</v>
      </c>
      <c r="L261" s="126">
        <v>2265</v>
      </c>
    </row>
    <row r="262" spans="11:12" x14ac:dyDescent="0.25">
      <c r="K262" s="125" t="s">
        <v>1111</v>
      </c>
      <c r="L262" s="124">
        <v>2251</v>
      </c>
    </row>
    <row r="263" spans="11:12" x14ac:dyDescent="0.25">
      <c r="K263" s="127" t="s">
        <v>1112</v>
      </c>
      <c r="L263" s="126">
        <v>2315</v>
      </c>
    </row>
    <row r="264" spans="11:12" x14ac:dyDescent="0.25">
      <c r="K264" s="125" t="s">
        <v>1113</v>
      </c>
      <c r="L264" s="124">
        <v>2084</v>
      </c>
    </row>
    <row r="265" spans="11:12" x14ac:dyDescent="0.25">
      <c r="K265" s="127" t="s">
        <v>1114</v>
      </c>
      <c r="L265" s="126">
        <v>2081</v>
      </c>
    </row>
    <row r="266" spans="11:12" x14ac:dyDescent="0.25">
      <c r="K266" s="125" t="s">
        <v>1115</v>
      </c>
      <c r="L266" s="124">
        <v>2301</v>
      </c>
    </row>
    <row r="267" spans="11:12" x14ac:dyDescent="0.25">
      <c r="K267" s="127" t="s">
        <v>1116</v>
      </c>
      <c r="L267" s="126">
        <v>2090</v>
      </c>
    </row>
    <row r="268" spans="11:12" x14ac:dyDescent="0.25">
      <c r="K268" s="125" t="s">
        <v>1117</v>
      </c>
      <c r="L268" s="124">
        <v>2090</v>
      </c>
    </row>
    <row r="269" spans="11:12" x14ac:dyDescent="0.25">
      <c r="K269" s="127" t="s">
        <v>1118</v>
      </c>
      <c r="L269" s="126">
        <v>2099</v>
      </c>
    </row>
    <row r="270" spans="11:12" x14ac:dyDescent="0.25">
      <c r="K270" s="125" t="s">
        <v>1119</v>
      </c>
      <c r="L270" s="124">
        <v>2099</v>
      </c>
    </row>
    <row r="271" spans="11:12" x14ac:dyDescent="0.25">
      <c r="K271" s="127" t="s">
        <v>1120</v>
      </c>
      <c r="L271" s="126">
        <v>2230</v>
      </c>
    </row>
    <row r="272" spans="11:12" x14ac:dyDescent="0.25">
      <c r="K272" s="125" t="s">
        <v>1121</v>
      </c>
      <c r="L272" s="124">
        <v>2280</v>
      </c>
    </row>
    <row r="273" spans="11:12" x14ac:dyDescent="0.25">
      <c r="K273" s="127" t="s">
        <v>1122</v>
      </c>
      <c r="L273" s="126">
        <v>2065</v>
      </c>
    </row>
    <row r="274" spans="11:12" x14ac:dyDescent="0.25">
      <c r="K274" s="125" t="s">
        <v>1123</v>
      </c>
      <c r="L274" s="124">
        <v>2132</v>
      </c>
    </row>
    <row r="275" spans="11:12" x14ac:dyDescent="0.25">
      <c r="K275" s="127" t="s">
        <v>1124</v>
      </c>
      <c r="L275" s="126">
        <v>2133</v>
      </c>
    </row>
    <row r="276" spans="11:12" x14ac:dyDescent="0.25">
      <c r="K276" s="125" t="s">
        <v>1125</v>
      </c>
      <c r="L276" s="124">
        <v>2096</v>
      </c>
    </row>
    <row r="277" spans="11:12" x14ac:dyDescent="0.25">
      <c r="K277" s="127" t="s">
        <v>1126</v>
      </c>
      <c r="L277" s="126">
        <v>2108</v>
      </c>
    </row>
    <row r="278" spans="11:12" x14ac:dyDescent="0.25">
      <c r="K278" s="125" t="s">
        <v>1127</v>
      </c>
      <c r="L278" s="124">
        <v>2032</v>
      </c>
    </row>
    <row r="279" spans="11:12" x14ac:dyDescent="0.25">
      <c r="K279" s="127" t="s">
        <v>1128</v>
      </c>
      <c r="L279" s="126">
        <v>2325</v>
      </c>
    </row>
    <row r="280" spans="11:12" x14ac:dyDescent="0.25">
      <c r="K280" s="125" t="s">
        <v>1129</v>
      </c>
      <c r="L280" s="124">
        <v>2257</v>
      </c>
    </row>
    <row r="281" spans="11:12" x14ac:dyDescent="0.25">
      <c r="K281" s="127" t="s">
        <v>1130</v>
      </c>
      <c r="L281" s="126">
        <v>2328</v>
      </c>
    </row>
    <row r="282" spans="11:12" x14ac:dyDescent="0.25">
      <c r="K282" s="125" t="s">
        <v>1131</v>
      </c>
      <c r="L282" s="124">
        <v>2335</v>
      </c>
    </row>
    <row r="283" spans="11:12" x14ac:dyDescent="0.25">
      <c r="K283" s="127" t="s">
        <v>1132</v>
      </c>
      <c r="L283" s="126">
        <v>2083</v>
      </c>
    </row>
    <row r="284" spans="11:12" x14ac:dyDescent="0.25">
      <c r="K284" s="125" t="s">
        <v>1133</v>
      </c>
      <c r="L284" s="124">
        <v>2000</v>
      </c>
    </row>
    <row r="285" spans="11:12" x14ac:dyDescent="0.25">
      <c r="K285" s="127" t="s">
        <v>1134</v>
      </c>
      <c r="L285" s="126">
        <v>2027</v>
      </c>
    </row>
    <row r="286" spans="11:12" x14ac:dyDescent="0.25">
      <c r="K286" s="125" t="s">
        <v>1135</v>
      </c>
      <c r="L286" s="124">
        <v>2010</v>
      </c>
    </row>
    <row r="287" spans="11:12" x14ac:dyDescent="0.25">
      <c r="K287" s="127" t="s">
        <v>1136</v>
      </c>
      <c r="L287" s="126">
        <v>2008</v>
      </c>
    </row>
    <row r="288" spans="11:12" x14ac:dyDescent="0.25">
      <c r="K288" s="125" t="s">
        <v>1137</v>
      </c>
      <c r="L288" s="124">
        <v>2336</v>
      </c>
    </row>
    <row r="289" spans="11:12" x14ac:dyDescent="0.25">
      <c r="K289" s="127" t="s">
        <v>1138</v>
      </c>
      <c r="L289" s="126">
        <v>2085</v>
      </c>
    </row>
    <row r="290" spans="11:12" x14ac:dyDescent="0.25">
      <c r="K290" s="125" t="s">
        <v>1139</v>
      </c>
      <c r="L290" s="124">
        <v>2336</v>
      </c>
    </row>
    <row r="291" spans="11:12" x14ac:dyDescent="0.25">
      <c r="K291" s="127" t="s">
        <v>1140</v>
      </c>
      <c r="L291" s="126">
        <v>2251</v>
      </c>
    </row>
    <row r="292" spans="11:12" x14ac:dyDescent="0.25">
      <c r="K292" s="125" t="s">
        <v>1141</v>
      </c>
      <c r="L292" s="124">
        <v>2000</v>
      </c>
    </row>
    <row r="293" spans="11:12" x14ac:dyDescent="0.25">
      <c r="K293" s="127" t="s">
        <v>1142</v>
      </c>
      <c r="L293" s="126">
        <v>2330</v>
      </c>
    </row>
    <row r="294" spans="11:12" x14ac:dyDescent="0.25">
      <c r="K294" s="125" t="s">
        <v>1143</v>
      </c>
      <c r="L294" s="124">
        <v>2099</v>
      </c>
    </row>
    <row r="295" spans="11:12" x14ac:dyDescent="0.25">
      <c r="K295" s="127" t="s">
        <v>1144</v>
      </c>
      <c r="L295" s="126">
        <v>2099</v>
      </c>
    </row>
    <row r="296" spans="11:12" x14ac:dyDescent="0.25">
      <c r="K296" s="125" t="s">
        <v>1145</v>
      </c>
      <c r="L296" s="124">
        <v>2330</v>
      </c>
    </row>
    <row r="297" spans="11:12" x14ac:dyDescent="0.25">
      <c r="K297" s="127" t="s">
        <v>1146</v>
      </c>
      <c r="L297" s="126">
        <v>2114</v>
      </c>
    </row>
    <row r="298" spans="11:12" x14ac:dyDescent="0.25">
      <c r="K298" s="125" t="s">
        <v>1147</v>
      </c>
      <c r="L298" s="124">
        <v>2112</v>
      </c>
    </row>
    <row r="299" spans="11:12" x14ac:dyDescent="0.25">
      <c r="K299" s="127" t="s">
        <v>1251</v>
      </c>
      <c r="L299" s="126">
        <v>2328</v>
      </c>
    </row>
    <row r="300" spans="11:12" x14ac:dyDescent="0.25">
      <c r="K300" s="125" t="s">
        <v>1252</v>
      </c>
      <c r="L300" s="124">
        <v>2330</v>
      </c>
    </row>
    <row r="301" spans="11:12" x14ac:dyDescent="0.25">
      <c r="K301" s="127" t="s">
        <v>1253</v>
      </c>
      <c r="L301" s="126">
        <v>2045</v>
      </c>
    </row>
    <row r="302" spans="11:12" x14ac:dyDescent="0.25">
      <c r="K302" s="125" t="s">
        <v>1254</v>
      </c>
      <c r="L302" s="124">
        <v>2229</v>
      </c>
    </row>
    <row r="303" spans="11:12" x14ac:dyDescent="0.25">
      <c r="K303" s="127" t="s">
        <v>1255</v>
      </c>
      <c r="L303" s="126">
        <v>2219</v>
      </c>
    </row>
    <row r="304" spans="11:12" x14ac:dyDescent="0.25">
      <c r="K304" s="125" t="s">
        <v>1256</v>
      </c>
      <c r="L304" s="124">
        <v>2250</v>
      </c>
    </row>
    <row r="305" spans="11:12" x14ac:dyDescent="0.25">
      <c r="K305" s="127" t="s">
        <v>1257</v>
      </c>
      <c r="L305" s="126">
        <v>2259</v>
      </c>
    </row>
    <row r="306" spans="11:12" x14ac:dyDescent="0.25">
      <c r="K306" s="125" t="s">
        <v>1258</v>
      </c>
      <c r="L306" s="124">
        <v>2264</v>
      </c>
    </row>
    <row r="307" spans="11:12" x14ac:dyDescent="0.25">
      <c r="K307" s="127" t="s">
        <v>1259</v>
      </c>
      <c r="L307" s="126">
        <v>2028</v>
      </c>
    </row>
    <row r="308" spans="11:12" x14ac:dyDescent="0.25">
      <c r="K308" s="125" t="s">
        <v>1260</v>
      </c>
      <c r="L308" s="124">
        <v>2030</v>
      </c>
    </row>
    <row r="309" spans="11:12" x14ac:dyDescent="0.25">
      <c r="K309" s="127" t="s">
        <v>1261</v>
      </c>
      <c r="L309" s="126">
        <v>2262</v>
      </c>
    </row>
    <row r="310" spans="11:12" x14ac:dyDescent="0.25">
      <c r="K310" s="125" t="s">
        <v>1262</v>
      </c>
      <c r="L310" s="124">
        <v>2259</v>
      </c>
    </row>
    <row r="311" spans="11:12" x14ac:dyDescent="0.25">
      <c r="K311" s="127" t="s">
        <v>1263</v>
      </c>
      <c r="L311" s="126">
        <v>2330</v>
      </c>
    </row>
    <row r="312" spans="11:12" x14ac:dyDescent="0.25">
      <c r="K312" s="125" t="s">
        <v>1264</v>
      </c>
      <c r="L312" s="124">
        <v>2047</v>
      </c>
    </row>
    <row r="313" spans="11:12" x14ac:dyDescent="0.25">
      <c r="K313" s="127" t="s">
        <v>1265</v>
      </c>
      <c r="L313" s="126">
        <v>2337</v>
      </c>
    </row>
    <row r="314" spans="11:12" x14ac:dyDescent="0.25">
      <c r="K314" s="125" t="s">
        <v>1266</v>
      </c>
      <c r="L314" s="124">
        <v>2321</v>
      </c>
    </row>
    <row r="315" spans="11:12" x14ac:dyDescent="0.25">
      <c r="K315" s="127" t="s">
        <v>1267</v>
      </c>
      <c r="L315" s="126">
        <v>2290</v>
      </c>
    </row>
    <row r="316" spans="11:12" x14ac:dyDescent="0.25">
      <c r="K316" s="125" t="s">
        <v>1268</v>
      </c>
      <c r="L316" s="124">
        <v>2084</v>
      </c>
    </row>
    <row r="317" spans="11:12" x14ac:dyDescent="0.25">
      <c r="K317" s="127" t="s">
        <v>1269</v>
      </c>
      <c r="L317" s="126">
        <v>2330</v>
      </c>
    </row>
    <row r="318" spans="11:12" x14ac:dyDescent="0.25">
      <c r="K318" s="125" t="s">
        <v>1270</v>
      </c>
      <c r="L318" s="124">
        <v>2203</v>
      </c>
    </row>
    <row r="319" spans="11:12" x14ac:dyDescent="0.25">
      <c r="K319" s="127" t="s">
        <v>1271</v>
      </c>
      <c r="L319" s="126">
        <v>2321</v>
      </c>
    </row>
    <row r="320" spans="11:12" x14ac:dyDescent="0.25">
      <c r="K320" s="125" t="s">
        <v>1272</v>
      </c>
      <c r="L320" s="124">
        <v>2321</v>
      </c>
    </row>
    <row r="321" spans="11:12" x14ac:dyDescent="0.25">
      <c r="K321" s="127" t="s">
        <v>1273</v>
      </c>
      <c r="L321" s="126">
        <v>2330</v>
      </c>
    </row>
    <row r="322" spans="11:12" x14ac:dyDescent="0.25">
      <c r="K322" s="125" t="s">
        <v>1274</v>
      </c>
      <c r="L322" s="124">
        <v>2321</v>
      </c>
    </row>
    <row r="323" spans="11:12" x14ac:dyDescent="0.25">
      <c r="K323" s="127" t="s">
        <v>1275</v>
      </c>
      <c r="L323" s="126">
        <v>2158</v>
      </c>
    </row>
    <row r="324" spans="11:12" x14ac:dyDescent="0.25">
      <c r="K324" s="125" t="s">
        <v>1276</v>
      </c>
      <c r="L324" s="124">
        <v>2259</v>
      </c>
    </row>
    <row r="325" spans="11:12" x14ac:dyDescent="0.25">
      <c r="K325" s="127" t="s">
        <v>1277</v>
      </c>
      <c r="L325" s="126">
        <v>2315</v>
      </c>
    </row>
    <row r="326" spans="11:12" x14ac:dyDescent="0.25">
      <c r="K326" s="125" t="s">
        <v>1278</v>
      </c>
      <c r="L326" s="124">
        <v>2330</v>
      </c>
    </row>
    <row r="327" spans="11:12" x14ac:dyDescent="0.25">
      <c r="K327" s="127" t="s">
        <v>1279</v>
      </c>
      <c r="L327" s="126">
        <v>2324</v>
      </c>
    </row>
    <row r="328" spans="11:12" x14ac:dyDescent="0.25">
      <c r="K328" s="125" t="s">
        <v>1280</v>
      </c>
      <c r="L328" s="124">
        <v>2206</v>
      </c>
    </row>
    <row r="329" spans="11:12" x14ac:dyDescent="0.25">
      <c r="K329" s="127" t="s">
        <v>1281</v>
      </c>
      <c r="L329" s="126">
        <v>2019</v>
      </c>
    </row>
    <row r="330" spans="11:12" x14ac:dyDescent="0.25">
      <c r="K330" s="125" t="s">
        <v>1282</v>
      </c>
      <c r="L330" s="124">
        <v>2335</v>
      </c>
    </row>
    <row r="331" spans="11:12" x14ac:dyDescent="0.25">
      <c r="K331" s="127" t="s">
        <v>1283</v>
      </c>
      <c r="L331" s="126">
        <v>2072</v>
      </c>
    </row>
    <row r="332" spans="11:12" x14ac:dyDescent="0.25">
      <c r="K332" s="125" t="s">
        <v>1284</v>
      </c>
      <c r="L332" s="124">
        <v>2250</v>
      </c>
    </row>
    <row r="333" spans="11:12" x14ac:dyDescent="0.25">
      <c r="K333" s="127" t="s">
        <v>1285</v>
      </c>
      <c r="L333" s="126">
        <v>2320</v>
      </c>
    </row>
    <row r="334" spans="11:12" x14ac:dyDescent="0.25">
      <c r="K334" s="125" t="s">
        <v>1286</v>
      </c>
      <c r="L334" s="124">
        <v>2213</v>
      </c>
    </row>
    <row r="335" spans="11:12" x14ac:dyDescent="0.25">
      <c r="K335" s="127" t="s">
        <v>1287</v>
      </c>
      <c r="L335" s="126">
        <v>2071</v>
      </c>
    </row>
    <row r="336" spans="11:12" x14ac:dyDescent="0.25">
      <c r="K336" s="125" t="s">
        <v>1288</v>
      </c>
      <c r="L336" s="124">
        <v>2070</v>
      </c>
    </row>
    <row r="337" spans="11:12" x14ac:dyDescent="0.25">
      <c r="K337" s="127" t="s">
        <v>1289</v>
      </c>
      <c r="L337" s="126">
        <v>2323</v>
      </c>
    </row>
    <row r="338" spans="11:12" x14ac:dyDescent="0.25">
      <c r="K338" s="125" t="s">
        <v>1290</v>
      </c>
      <c r="L338" s="124">
        <v>2264</v>
      </c>
    </row>
    <row r="339" spans="11:12" x14ac:dyDescent="0.25">
      <c r="K339" s="127" t="s">
        <v>1291</v>
      </c>
      <c r="L339" s="126">
        <v>2069</v>
      </c>
    </row>
    <row r="340" spans="11:12" x14ac:dyDescent="0.25">
      <c r="K340" s="125" t="s">
        <v>1292</v>
      </c>
      <c r="L340" s="124">
        <v>2112</v>
      </c>
    </row>
    <row r="341" spans="11:12" x14ac:dyDescent="0.25">
      <c r="K341" s="127" t="s">
        <v>1293</v>
      </c>
      <c r="L341" s="126">
        <v>2324</v>
      </c>
    </row>
    <row r="342" spans="11:12" x14ac:dyDescent="0.25">
      <c r="K342" s="125" t="s">
        <v>1294</v>
      </c>
      <c r="L342" s="124">
        <v>2010</v>
      </c>
    </row>
    <row r="343" spans="11:12" x14ac:dyDescent="0.25">
      <c r="K343" s="127" t="s">
        <v>1295</v>
      </c>
      <c r="L343" s="126">
        <v>2076</v>
      </c>
    </row>
    <row r="344" spans="11:12" x14ac:dyDescent="0.25">
      <c r="K344" s="125" t="s">
        <v>1296</v>
      </c>
      <c r="L344" s="124">
        <v>2018</v>
      </c>
    </row>
    <row r="345" spans="11:12" x14ac:dyDescent="0.25">
      <c r="K345" s="127" t="s">
        <v>1297</v>
      </c>
      <c r="L345" s="126">
        <v>2122</v>
      </c>
    </row>
    <row r="346" spans="11:12" x14ac:dyDescent="0.25">
      <c r="K346" s="125" t="s">
        <v>1298</v>
      </c>
      <c r="L346" s="124">
        <v>2333</v>
      </c>
    </row>
    <row r="347" spans="11:12" x14ac:dyDescent="0.25">
      <c r="K347" s="127" t="s">
        <v>1299</v>
      </c>
      <c r="L347" s="126">
        <v>2027</v>
      </c>
    </row>
    <row r="348" spans="11:12" x14ac:dyDescent="0.25">
      <c r="K348" s="125" t="s">
        <v>1300</v>
      </c>
      <c r="L348" s="124">
        <v>2285</v>
      </c>
    </row>
    <row r="349" spans="11:12" x14ac:dyDescent="0.25">
      <c r="K349" s="127" t="s">
        <v>1301</v>
      </c>
      <c r="L349" s="126">
        <v>2325</v>
      </c>
    </row>
    <row r="350" spans="11:12" x14ac:dyDescent="0.25">
      <c r="K350" s="125" t="s">
        <v>1302</v>
      </c>
      <c r="L350" s="124">
        <v>2101</v>
      </c>
    </row>
    <row r="351" spans="11:12" x14ac:dyDescent="0.25">
      <c r="K351" s="127" t="s">
        <v>1303</v>
      </c>
      <c r="L351" s="126">
        <v>2335</v>
      </c>
    </row>
    <row r="352" spans="11:12" x14ac:dyDescent="0.25">
      <c r="K352" s="125" t="s">
        <v>1304</v>
      </c>
      <c r="L352" s="124">
        <v>2282</v>
      </c>
    </row>
    <row r="353" spans="11:12" x14ac:dyDescent="0.25">
      <c r="K353" s="127" t="s">
        <v>1305</v>
      </c>
      <c r="L353" s="126">
        <v>2287</v>
      </c>
    </row>
    <row r="354" spans="11:12" x14ac:dyDescent="0.25">
      <c r="K354" s="125" t="s">
        <v>1306</v>
      </c>
      <c r="L354" s="124">
        <v>2011</v>
      </c>
    </row>
    <row r="355" spans="11:12" x14ac:dyDescent="0.25">
      <c r="K355" s="127" t="s">
        <v>0</v>
      </c>
      <c r="L355" s="126">
        <v>2325</v>
      </c>
    </row>
    <row r="356" spans="11:12" x14ac:dyDescent="0.25">
      <c r="K356" s="125" t="s">
        <v>1</v>
      </c>
      <c r="L356" s="124">
        <v>2337</v>
      </c>
    </row>
    <row r="357" spans="11:12" x14ac:dyDescent="0.25">
      <c r="K357" s="127" t="s">
        <v>2</v>
      </c>
      <c r="L357" s="126">
        <v>2325</v>
      </c>
    </row>
    <row r="358" spans="11:12" x14ac:dyDescent="0.25">
      <c r="K358" s="125" t="s">
        <v>3</v>
      </c>
      <c r="L358" s="124">
        <v>2105</v>
      </c>
    </row>
    <row r="359" spans="11:12" x14ac:dyDescent="0.25">
      <c r="K359" s="127" t="s">
        <v>4</v>
      </c>
      <c r="L359" s="126">
        <v>2257</v>
      </c>
    </row>
    <row r="360" spans="11:12" x14ac:dyDescent="0.25">
      <c r="K360" s="125" t="s">
        <v>5</v>
      </c>
      <c r="L360" s="124">
        <v>2136</v>
      </c>
    </row>
    <row r="361" spans="11:12" x14ac:dyDescent="0.25">
      <c r="K361" s="127" t="s">
        <v>6</v>
      </c>
      <c r="L361" s="126">
        <v>2233</v>
      </c>
    </row>
    <row r="362" spans="11:12" x14ac:dyDescent="0.25">
      <c r="K362" s="125" t="s">
        <v>7</v>
      </c>
      <c r="L362" s="124">
        <v>2042</v>
      </c>
    </row>
    <row r="363" spans="11:12" x14ac:dyDescent="0.25">
      <c r="K363" s="127" t="s">
        <v>8</v>
      </c>
      <c r="L363" s="126">
        <v>2121</v>
      </c>
    </row>
    <row r="364" spans="11:12" x14ac:dyDescent="0.25">
      <c r="K364" s="125" t="s">
        <v>9</v>
      </c>
      <c r="L364" s="124">
        <v>2264</v>
      </c>
    </row>
    <row r="365" spans="11:12" x14ac:dyDescent="0.25">
      <c r="K365" s="127" t="s">
        <v>10</v>
      </c>
      <c r="L365" s="126">
        <v>2250</v>
      </c>
    </row>
    <row r="366" spans="11:12" x14ac:dyDescent="0.25">
      <c r="K366" s="125" t="s">
        <v>11</v>
      </c>
      <c r="L366" s="124">
        <v>2260</v>
      </c>
    </row>
    <row r="367" spans="11:12" x14ac:dyDescent="0.25">
      <c r="K367" s="127" t="s">
        <v>12</v>
      </c>
      <c r="L367" s="126">
        <v>2043</v>
      </c>
    </row>
    <row r="368" spans="11:12" x14ac:dyDescent="0.25">
      <c r="K368" s="125" t="s">
        <v>13</v>
      </c>
      <c r="L368" s="124">
        <v>2286</v>
      </c>
    </row>
    <row r="369" spans="11:12" x14ac:dyDescent="0.25">
      <c r="K369" s="127" t="s">
        <v>14</v>
      </c>
      <c r="L369" s="126">
        <v>2257</v>
      </c>
    </row>
    <row r="370" spans="11:12" x14ac:dyDescent="0.25">
      <c r="K370" s="125" t="s">
        <v>15</v>
      </c>
      <c r="L370" s="124">
        <v>2257</v>
      </c>
    </row>
    <row r="371" spans="11:12" x14ac:dyDescent="0.25">
      <c r="K371" s="127" t="s">
        <v>16</v>
      </c>
      <c r="L371" s="126">
        <v>2017</v>
      </c>
    </row>
    <row r="372" spans="11:12" x14ac:dyDescent="0.25">
      <c r="K372" s="125" t="s">
        <v>17</v>
      </c>
      <c r="L372" s="124">
        <v>2303</v>
      </c>
    </row>
    <row r="373" spans="11:12" x14ac:dyDescent="0.25">
      <c r="K373" s="127" t="s">
        <v>18</v>
      </c>
      <c r="L373" s="126">
        <v>2094</v>
      </c>
    </row>
    <row r="374" spans="11:12" x14ac:dyDescent="0.25">
      <c r="K374" s="125" t="s">
        <v>19</v>
      </c>
      <c r="L374" s="124">
        <v>2330</v>
      </c>
    </row>
    <row r="375" spans="11:12" x14ac:dyDescent="0.25">
      <c r="K375" s="127" t="s">
        <v>20</v>
      </c>
      <c r="L375" s="126">
        <v>2320</v>
      </c>
    </row>
    <row r="376" spans="11:12" x14ac:dyDescent="0.25">
      <c r="K376" s="125" t="s">
        <v>21</v>
      </c>
      <c r="L376" s="124">
        <v>2283</v>
      </c>
    </row>
    <row r="377" spans="11:12" x14ac:dyDescent="0.25">
      <c r="K377" s="127" t="s">
        <v>22</v>
      </c>
      <c r="L377" s="126">
        <v>2330</v>
      </c>
    </row>
    <row r="378" spans="11:12" x14ac:dyDescent="0.25">
      <c r="K378" s="125" t="s">
        <v>23</v>
      </c>
      <c r="L378" s="124">
        <v>2283</v>
      </c>
    </row>
    <row r="379" spans="11:12" x14ac:dyDescent="0.25">
      <c r="K379" s="127" t="s">
        <v>24</v>
      </c>
      <c r="L379" s="126">
        <v>2316</v>
      </c>
    </row>
    <row r="380" spans="11:12" x14ac:dyDescent="0.25">
      <c r="K380" s="125" t="s">
        <v>25</v>
      </c>
      <c r="L380" s="124">
        <v>2295</v>
      </c>
    </row>
    <row r="381" spans="11:12" x14ac:dyDescent="0.25">
      <c r="K381" s="127" t="s">
        <v>26</v>
      </c>
      <c r="L381" s="126">
        <v>2330</v>
      </c>
    </row>
    <row r="382" spans="11:12" x14ac:dyDescent="0.25">
      <c r="K382" s="125" t="s">
        <v>27</v>
      </c>
      <c r="L382" s="124">
        <v>2251</v>
      </c>
    </row>
    <row r="383" spans="11:12" x14ac:dyDescent="0.25">
      <c r="K383" s="127" t="s">
        <v>28</v>
      </c>
      <c r="L383" s="126">
        <v>2318</v>
      </c>
    </row>
    <row r="384" spans="11:12" x14ac:dyDescent="0.25">
      <c r="K384" s="125" t="s">
        <v>29</v>
      </c>
      <c r="L384" s="124">
        <v>2315</v>
      </c>
    </row>
    <row r="385" spans="11:12" x14ac:dyDescent="0.25">
      <c r="K385" s="127" t="s">
        <v>30</v>
      </c>
      <c r="L385" s="126">
        <v>2316</v>
      </c>
    </row>
    <row r="386" spans="11:12" x14ac:dyDescent="0.25">
      <c r="K386" s="125" t="s">
        <v>31</v>
      </c>
      <c r="L386" s="124">
        <v>2421</v>
      </c>
    </row>
    <row r="387" spans="11:12" x14ac:dyDescent="0.25">
      <c r="K387" s="127" t="s">
        <v>32</v>
      </c>
      <c r="L387" s="126">
        <v>2283</v>
      </c>
    </row>
    <row r="388" spans="11:12" x14ac:dyDescent="0.25">
      <c r="K388" s="125" t="s">
        <v>33</v>
      </c>
      <c r="L388" s="124">
        <v>2046</v>
      </c>
    </row>
    <row r="389" spans="11:12" x14ac:dyDescent="0.25">
      <c r="K389" s="127" t="s">
        <v>34</v>
      </c>
      <c r="L389" s="126">
        <v>2140</v>
      </c>
    </row>
    <row r="390" spans="11:12" x14ac:dyDescent="0.25">
      <c r="K390" s="125" t="s">
        <v>35</v>
      </c>
      <c r="L390" s="124">
        <v>2287</v>
      </c>
    </row>
    <row r="391" spans="11:12" x14ac:dyDescent="0.25">
      <c r="K391" s="127" t="s">
        <v>36</v>
      </c>
      <c r="L391" s="126">
        <v>2280</v>
      </c>
    </row>
    <row r="392" spans="11:12" x14ac:dyDescent="0.25">
      <c r="K392" s="125" t="s">
        <v>37</v>
      </c>
      <c r="L392" s="124">
        <v>2330</v>
      </c>
    </row>
    <row r="393" spans="11:12" x14ac:dyDescent="0.25">
      <c r="K393" s="127" t="s">
        <v>38</v>
      </c>
      <c r="L393" s="126">
        <v>2037</v>
      </c>
    </row>
    <row r="394" spans="11:12" x14ac:dyDescent="0.25">
      <c r="K394" s="125" t="s">
        <v>39</v>
      </c>
      <c r="L394" s="124">
        <v>2087</v>
      </c>
    </row>
    <row r="395" spans="11:12" x14ac:dyDescent="0.25">
      <c r="K395" s="127" t="s">
        <v>40</v>
      </c>
      <c r="L395" s="126">
        <v>2260</v>
      </c>
    </row>
    <row r="396" spans="11:12" x14ac:dyDescent="0.25">
      <c r="K396" s="125" t="s">
        <v>41</v>
      </c>
      <c r="L396" s="124">
        <v>2259</v>
      </c>
    </row>
    <row r="397" spans="11:12" x14ac:dyDescent="0.25">
      <c r="K397" s="127" t="s">
        <v>42</v>
      </c>
      <c r="L397" s="126">
        <v>2323</v>
      </c>
    </row>
    <row r="398" spans="11:12" x14ac:dyDescent="0.25">
      <c r="K398" s="125" t="s">
        <v>43</v>
      </c>
      <c r="L398" s="124">
        <v>2330</v>
      </c>
    </row>
    <row r="399" spans="11:12" x14ac:dyDescent="0.25">
      <c r="K399" s="127" t="s">
        <v>44</v>
      </c>
      <c r="L399" s="126">
        <v>2259</v>
      </c>
    </row>
    <row r="400" spans="11:12" x14ac:dyDescent="0.25">
      <c r="K400" s="125" t="s">
        <v>45</v>
      </c>
      <c r="L400" s="124">
        <v>2323</v>
      </c>
    </row>
    <row r="401" spans="11:12" x14ac:dyDescent="0.25">
      <c r="K401" s="127" t="s">
        <v>46</v>
      </c>
      <c r="L401" s="126">
        <v>2086</v>
      </c>
    </row>
    <row r="402" spans="11:12" x14ac:dyDescent="0.25">
      <c r="K402" s="125" t="s">
        <v>47</v>
      </c>
      <c r="L402" s="124">
        <v>2318</v>
      </c>
    </row>
    <row r="403" spans="11:12" x14ac:dyDescent="0.25">
      <c r="K403" s="127" t="s">
        <v>48</v>
      </c>
      <c r="L403" s="126">
        <v>2159</v>
      </c>
    </row>
    <row r="404" spans="11:12" x14ac:dyDescent="0.25">
      <c r="K404" s="125" t="s">
        <v>49</v>
      </c>
      <c r="L404" s="124">
        <v>2315</v>
      </c>
    </row>
    <row r="405" spans="11:12" x14ac:dyDescent="0.25">
      <c r="K405" s="127" t="s">
        <v>50</v>
      </c>
      <c r="L405" s="126">
        <v>2000</v>
      </c>
    </row>
    <row r="406" spans="11:12" x14ac:dyDescent="0.25">
      <c r="K406" s="125" t="s">
        <v>51</v>
      </c>
      <c r="L406" s="124">
        <v>2289</v>
      </c>
    </row>
    <row r="407" spans="11:12" x14ac:dyDescent="0.25">
      <c r="K407" s="127" t="s">
        <v>52</v>
      </c>
      <c r="L407" s="126">
        <v>2330</v>
      </c>
    </row>
    <row r="408" spans="11:12" x14ac:dyDescent="0.25">
      <c r="K408" s="125" t="s">
        <v>53</v>
      </c>
      <c r="L408" s="124">
        <v>2290</v>
      </c>
    </row>
    <row r="409" spans="11:12" x14ac:dyDescent="0.25">
      <c r="K409" s="127" t="s">
        <v>54</v>
      </c>
      <c r="L409" s="126">
        <v>2198</v>
      </c>
    </row>
    <row r="410" spans="11:12" x14ac:dyDescent="0.25">
      <c r="K410" s="125" t="s">
        <v>55</v>
      </c>
      <c r="L410" s="124">
        <v>2088</v>
      </c>
    </row>
    <row r="411" spans="11:12" x14ac:dyDescent="0.25">
      <c r="K411" s="127" t="s">
        <v>56</v>
      </c>
      <c r="L411" s="126">
        <v>2298</v>
      </c>
    </row>
    <row r="412" spans="11:12" x14ac:dyDescent="0.25">
      <c r="K412" s="125" t="s">
        <v>57</v>
      </c>
      <c r="L412" s="124">
        <v>2328</v>
      </c>
    </row>
    <row r="413" spans="11:12" x14ac:dyDescent="0.25">
      <c r="K413" s="127" t="s">
        <v>58</v>
      </c>
      <c r="L413" s="126">
        <v>2321</v>
      </c>
    </row>
    <row r="414" spans="11:12" x14ac:dyDescent="0.25">
      <c r="K414" s="125" t="s">
        <v>59</v>
      </c>
      <c r="L414" s="124">
        <v>2111</v>
      </c>
    </row>
    <row r="415" spans="11:12" x14ac:dyDescent="0.25">
      <c r="K415" s="127" t="s">
        <v>60</v>
      </c>
      <c r="L415" s="126">
        <v>2037</v>
      </c>
    </row>
    <row r="416" spans="11:12" x14ac:dyDescent="0.25">
      <c r="K416" s="125" t="s">
        <v>61</v>
      </c>
      <c r="L416" s="124">
        <v>2039</v>
      </c>
    </row>
    <row r="417" spans="11:12" x14ac:dyDescent="0.25">
      <c r="K417" s="127" t="s">
        <v>62</v>
      </c>
      <c r="L417" s="126">
        <v>2321</v>
      </c>
    </row>
    <row r="418" spans="11:12" x14ac:dyDescent="0.25">
      <c r="K418" s="125" t="s">
        <v>63</v>
      </c>
      <c r="L418" s="124">
        <v>2321</v>
      </c>
    </row>
    <row r="419" spans="11:12" x14ac:dyDescent="0.25">
      <c r="K419" s="127" t="s">
        <v>64</v>
      </c>
      <c r="L419" s="126">
        <v>2321</v>
      </c>
    </row>
    <row r="420" spans="11:12" x14ac:dyDescent="0.25">
      <c r="K420" s="125" t="s">
        <v>65</v>
      </c>
      <c r="L420" s="124">
        <v>2337</v>
      </c>
    </row>
    <row r="421" spans="11:12" x14ac:dyDescent="0.25">
      <c r="K421" s="127" t="s">
        <v>66</v>
      </c>
      <c r="L421" s="126">
        <v>2285</v>
      </c>
    </row>
    <row r="422" spans="11:12" x14ac:dyDescent="0.25">
      <c r="K422" s="125" t="s">
        <v>67</v>
      </c>
      <c r="L422" s="124">
        <v>2330</v>
      </c>
    </row>
    <row r="423" spans="11:12" x14ac:dyDescent="0.25">
      <c r="K423" s="127" t="s">
        <v>68</v>
      </c>
      <c r="L423" s="126">
        <v>2330</v>
      </c>
    </row>
    <row r="424" spans="11:12" x14ac:dyDescent="0.25">
      <c r="K424" s="125" t="s">
        <v>69</v>
      </c>
      <c r="L424" s="124">
        <v>2330</v>
      </c>
    </row>
    <row r="425" spans="11:12" x14ac:dyDescent="0.25">
      <c r="K425" s="127" t="s">
        <v>70</v>
      </c>
      <c r="L425" s="126">
        <v>2261</v>
      </c>
    </row>
    <row r="426" spans="11:12" x14ac:dyDescent="0.25">
      <c r="K426" s="125" t="s">
        <v>71</v>
      </c>
      <c r="L426" s="124">
        <v>2330</v>
      </c>
    </row>
    <row r="427" spans="11:12" x14ac:dyDescent="0.25">
      <c r="K427" s="127" t="s">
        <v>72</v>
      </c>
      <c r="L427" s="126">
        <v>2250</v>
      </c>
    </row>
    <row r="428" spans="11:12" x14ac:dyDescent="0.25">
      <c r="K428" s="125" t="s">
        <v>73</v>
      </c>
      <c r="L428" s="124">
        <v>2330</v>
      </c>
    </row>
    <row r="429" spans="11:12" x14ac:dyDescent="0.25">
      <c r="K429" s="127" t="s">
        <v>74</v>
      </c>
      <c r="L429" s="126">
        <v>2072</v>
      </c>
    </row>
    <row r="430" spans="11:12" x14ac:dyDescent="0.25">
      <c r="K430" s="125" t="s">
        <v>75</v>
      </c>
      <c r="L430" s="124">
        <v>2065</v>
      </c>
    </row>
    <row r="431" spans="11:12" x14ac:dyDescent="0.25">
      <c r="K431" s="127" t="s">
        <v>76</v>
      </c>
      <c r="L431" s="126">
        <v>2263</v>
      </c>
    </row>
    <row r="432" spans="11:12" x14ac:dyDescent="0.25">
      <c r="K432" s="125" t="s">
        <v>77</v>
      </c>
      <c r="L432" s="124">
        <v>2250</v>
      </c>
    </row>
    <row r="433" spans="11:12" x14ac:dyDescent="0.25">
      <c r="K433" s="127" t="s">
        <v>78</v>
      </c>
      <c r="L433" s="126">
        <v>2250</v>
      </c>
    </row>
    <row r="434" spans="11:12" x14ac:dyDescent="0.25">
      <c r="K434" s="125" t="s">
        <v>79</v>
      </c>
      <c r="L434" s="124">
        <v>2321</v>
      </c>
    </row>
    <row r="435" spans="11:12" x14ac:dyDescent="0.25">
      <c r="K435" s="127" t="s">
        <v>80</v>
      </c>
      <c r="L435" s="126">
        <v>2421</v>
      </c>
    </row>
    <row r="436" spans="11:12" x14ac:dyDescent="0.25">
      <c r="K436" s="125" t="s">
        <v>81</v>
      </c>
      <c r="L436" s="124">
        <v>2321</v>
      </c>
    </row>
    <row r="437" spans="11:12" x14ac:dyDescent="0.25">
      <c r="K437" s="127" t="s">
        <v>82</v>
      </c>
      <c r="L437" s="126">
        <v>2330</v>
      </c>
    </row>
    <row r="438" spans="11:12" x14ac:dyDescent="0.25">
      <c r="K438" s="125" t="s">
        <v>83</v>
      </c>
      <c r="L438" s="124">
        <v>2330</v>
      </c>
    </row>
    <row r="439" spans="11:12" x14ac:dyDescent="0.25">
      <c r="K439" s="127" t="s">
        <v>84</v>
      </c>
      <c r="L439" s="126">
        <v>2142</v>
      </c>
    </row>
    <row r="440" spans="11:12" x14ac:dyDescent="0.25">
      <c r="K440" s="125" t="s">
        <v>85</v>
      </c>
      <c r="L440" s="124">
        <v>2232</v>
      </c>
    </row>
    <row r="441" spans="11:12" x14ac:dyDescent="0.25">
      <c r="K441" s="127" t="s">
        <v>86</v>
      </c>
      <c r="L441" s="126">
        <v>2108</v>
      </c>
    </row>
    <row r="442" spans="11:12" x14ac:dyDescent="0.25">
      <c r="K442" s="125" t="s">
        <v>87</v>
      </c>
      <c r="L442" s="124">
        <v>2338</v>
      </c>
    </row>
    <row r="443" spans="11:12" x14ac:dyDescent="0.25">
      <c r="K443" s="127" t="s">
        <v>88</v>
      </c>
      <c r="L443" s="126">
        <v>2251</v>
      </c>
    </row>
    <row r="444" spans="11:12" x14ac:dyDescent="0.25">
      <c r="K444" s="125" t="s">
        <v>89</v>
      </c>
      <c r="L444" s="124">
        <v>2190</v>
      </c>
    </row>
    <row r="445" spans="11:12" x14ac:dyDescent="0.25">
      <c r="K445" s="127" t="s">
        <v>90</v>
      </c>
      <c r="L445" s="126">
        <v>2323</v>
      </c>
    </row>
    <row r="446" spans="11:12" x14ac:dyDescent="0.25">
      <c r="K446" s="125" t="s">
        <v>91</v>
      </c>
      <c r="L446" s="124">
        <v>2330</v>
      </c>
    </row>
    <row r="447" spans="11:12" x14ac:dyDescent="0.25">
      <c r="K447" s="127" t="s">
        <v>92</v>
      </c>
      <c r="L447" s="126">
        <v>2330</v>
      </c>
    </row>
    <row r="448" spans="11:12" x14ac:dyDescent="0.25">
      <c r="K448" s="125" t="s">
        <v>93</v>
      </c>
      <c r="L448" s="124">
        <v>2065</v>
      </c>
    </row>
    <row r="449" spans="11:12" x14ac:dyDescent="0.25">
      <c r="K449" s="127" t="s">
        <v>94</v>
      </c>
      <c r="L449" s="126">
        <v>2334</v>
      </c>
    </row>
    <row r="450" spans="11:12" x14ac:dyDescent="0.25">
      <c r="K450" s="125" t="s">
        <v>95</v>
      </c>
      <c r="L450" s="124">
        <v>2325</v>
      </c>
    </row>
    <row r="451" spans="11:12" x14ac:dyDescent="0.25">
      <c r="K451" s="127" t="s">
        <v>96</v>
      </c>
      <c r="L451" s="126">
        <v>2161</v>
      </c>
    </row>
    <row r="452" spans="11:12" x14ac:dyDescent="0.25">
      <c r="K452" s="125" t="s">
        <v>97</v>
      </c>
      <c r="L452" s="124">
        <v>2232</v>
      </c>
    </row>
    <row r="453" spans="11:12" x14ac:dyDescent="0.25">
      <c r="K453" s="127" t="s">
        <v>98</v>
      </c>
      <c r="L453" s="126">
        <v>2775</v>
      </c>
    </row>
    <row r="454" spans="11:12" x14ac:dyDescent="0.25">
      <c r="K454" s="125" t="s">
        <v>99</v>
      </c>
      <c r="L454" s="124">
        <v>2337</v>
      </c>
    </row>
    <row r="455" spans="11:12" x14ac:dyDescent="0.25">
      <c r="K455" s="127" t="s">
        <v>100</v>
      </c>
      <c r="L455" s="126">
        <v>2333</v>
      </c>
    </row>
    <row r="456" spans="11:12" x14ac:dyDescent="0.25">
      <c r="K456" s="125" t="s">
        <v>101</v>
      </c>
      <c r="L456" s="124">
        <v>2259</v>
      </c>
    </row>
    <row r="457" spans="11:12" x14ac:dyDescent="0.25">
      <c r="K457" s="127" t="s">
        <v>102</v>
      </c>
      <c r="L457" s="126">
        <v>2227</v>
      </c>
    </row>
    <row r="458" spans="11:12" x14ac:dyDescent="0.25">
      <c r="K458" s="125" t="s">
        <v>103</v>
      </c>
      <c r="L458" s="124">
        <v>2227</v>
      </c>
    </row>
    <row r="459" spans="11:12" x14ac:dyDescent="0.25">
      <c r="K459" s="127" t="s">
        <v>104</v>
      </c>
      <c r="L459" s="126">
        <v>2045</v>
      </c>
    </row>
    <row r="460" spans="11:12" x14ac:dyDescent="0.25">
      <c r="K460" s="125" t="s">
        <v>105</v>
      </c>
      <c r="L460" s="124">
        <v>2262</v>
      </c>
    </row>
    <row r="461" spans="11:12" x14ac:dyDescent="0.25">
      <c r="K461" s="127" t="s">
        <v>106</v>
      </c>
      <c r="L461" s="126">
        <v>2259</v>
      </c>
    </row>
    <row r="462" spans="11:12" x14ac:dyDescent="0.25">
      <c r="K462" s="125" t="s">
        <v>107</v>
      </c>
      <c r="L462" s="124">
        <v>2330</v>
      </c>
    </row>
    <row r="463" spans="11:12" x14ac:dyDescent="0.25">
      <c r="K463" s="127" t="s">
        <v>108</v>
      </c>
      <c r="L463" s="126">
        <v>2303</v>
      </c>
    </row>
    <row r="464" spans="11:12" x14ac:dyDescent="0.25">
      <c r="K464" s="125" t="s">
        <v>109</v>
      </c>
      <c r="L464" s="124">
        <v>2303</v>
      </c>
    </row>
    <row r="465" spans="11:12" x14ac:dyDescent="0.25">
      <c r="K465" s="127" t="s">
        <v>110</v>
      </c>
      <c r="L465" s="126">
        <v>2303</v>
      </c>
    </row>
    <row r="466" spans="11:12" x14ac:dyDescent="0.25">
      <c r="K466" s="125" t="s">
        <v>111</v>
      </c>
      <c r="L466" s="124">
        <v>2303</v>
      </c>
    </row>
    <row r="467" spans="11:12" x14ac:dyDescent="0.25">
      <c r="K467" s="127" t="s">
        <v>112</v>
      </c>
      <c r="L467" s="126">
        <v>2259</v>
      </c>
    </row>
    <row r="468" spans="11:12" x14ac:dyDescent="0.25">
      <c r="K468" s="125" t="s">
        <v>113</v>
      </c>
      <c r="L468" s="124">
        <v>2096</v>
      </c>
    </row>
    <row r="469" spans="11:12" x14ac:dyDescent="0.25">
      <c r="K469" s="127" t="s">
        <v>114</v>
      </c>
      <c r="L469" s="126">
        <v>2257</v>
      </c>
    </row>
    <row r="470" spans="11:12" x14ac:dyDescent="0.25">
      <c r="K470" s="125" t="s">
        <v>115</v>
      </c>
      <c r="L470" s="124">
        <v>2321</v>
      </c>
    </row>
    <row r="471" spans="11:12" x14ac:dyDescent="0.25">
      <c r="K471" s="127" t="s">
        <v>116</v>
      </c>
      <c r="L471" s="126">
        <v>2324</v>
      </c>
    </row>
    <row r="472" spans="11:12" x14ac:dyDescent="0.25">
      <c r="K472" s="125" t="s">
        <v>117</v>
      </c>
      <c r="L472" s="124">
        <v>2000</v>
      </c>
    </row>
    <row r="473" spans="11:12" x14ac:dyDescent="0.25">
      <c r="K473" s="127" t="s">
        <v>118</v>
      </c>
      <c r="L473" s="126">
        <v>2233</v>
      </c>
    </row>
    <row r="474" spans="11:12" x14ac:dyDescent="0.25">
      <c r="K474" s="125" t="s">
        <v>119</v>
      </c>
      <c r="L474" s="124">
        <v>2324</v>
      </c>
    </row>
    <row r="475" spans="11:12" x14ac:dyDescent="0.25">
      <c r="K475" s="127" t="s">
        <v>120</v>
      </c>
      <c r="L475" s="126">
        <v>2330</v>
      </c>
    </row>
    <row r="476" spans="11:12" x14ac:dyDescent="0.25">
      <c r="K476" s="125" t="s">
        <v>121</v>
      </c>
      <c r="L476" s="124">
        <v>2321</v>
      </c>
    </row>
    <row r="477" spans="11:12" x14ac:dyDescent="0.25">
      <c r="K477" s="127" t="s">
        <v>124</v>
      </c>
      <c r="L477" s="126">
        <v>2111</v>
      </c>
    </row>
    <row r="478" spans="11:12" x14ac:dyDescent="0.25">
      <c r="K478" s="125" t="s">
        <v>125</v>
      </c>
      <c r="L478" s="124">
        <v>2330</v>
      </c>
    </row>
    <row r="479" spans="11:12" x14ac:dyDescent="0.25">
      <c r="K479" s="127" t="s">
        <v>126</v>
      </c>
      <c r="L479" s="126">
        <v>2330</v>
      </c>
    </row>
    <row r="480" spans="11:12" x14ac:dyDescent="0.25">
      <c r="K480" s="125" t="s">
        <v>129</v>
      </c>
      <c r="L480" s="124">
        <v>2322</v>
      </c>
    </row>
    <row r="481" spans="11:12" x14ac:dyDescent="0.25">
      <c r="K481" s="127" t="s">
        <v>130</v>
      </c>
      <c r="L481" s="126">
        <v>2289</v>
      </c>
    </row>
    <row r="482" spans="11:12" x14ac:dyDescent="0.25">
      <c r="K482" s="125" t="s">
        <v>131</v>
      </c>
      <c r="L482" s="124">
        <v>2290</v>
      </c>
    </row>
    <row r="483" spans="11:12" x14ac:dyDescent="0.25">
      <c r="K483" s="127" t="s">
        <v>132</v>
      </c>
      <c r="L483" s="126">
        <v>2320</v>
      </c>
    </row>
    <row r="484" spans="11:12" x14ac:dyDescent="0.25">
      <c r="K484" s="125" t="s">
        <v>133</v>
      </c>
      <c r="L484" s="124">
        <v>2036</v>
      </c>
    </row>
    <row r="485" spans="11:12" x14ac:dyDescent="0.25">
      <c r="K485" s="127" t="s">
        <v>134</v>
      </c>
      <c r="L485" s="126">
        <v>2321</v>
      </c>
    </row>
    <row r="486" spans="11:12" x14ac:dyDescent="0.25">
      <c r="K486" s="125" t="s">
        <v>135</v>
      </c>
      <c r="L486" s="124">
        <v>2250</v>
      </c>
    </row>
    <row r="487" spans="11:12" x14ac:dyDescent="0.25">
      <c r="K487" s="127" t="s">
        <v>136</v>
      </c>
      <c r="L487" s="126">
        <v>2333</v>
      </c>
    </row>
    <row r="488" spans="11:12" x14ac:dyDescent="0.25">
      <c r="K488" s="125" t="s">
        <v>137</v>
      </c>
      <c r="L488" s="124">
        <v>2286</v>
      </c>
    </row>
    <row r="489" spans="11:12" x14ac:dyDescent="0.25">
      <c r="K489" s="127" t="s">
        <v>138</v>
      </c>
      <c r="L489" s="126">
        <v>2140</v>
      </c>
    </row>
    <row r="490" spans="11:12" x14ac:dyDescent="0.25">
      <c r="K490" s="125" t="s">
        <v>139</v>
      </c>
      <c r="L490" s="124">
        <v>2127</v>
      </c>
    </row>
    <row r="491" spans="11:12" x14ac:dyDescent="0.25">
      <c r="K491" s="127" t="s">
        <v>140</v>
      </c>
      <c r="L491" s="126">
        <v>2140</v>
      </c>
    </row>
    <row r="492" spans="11:12" x14ac:dyDescent="0.25">
      <c r="K492" s="125" t="s">
        <v>141</v>
      </c>
      <c r="L492" s="124">
        <v>2077</v>
      </c>
    </row>
    <row r="493" spans="11:12" x14ac:dyDescent="0.25">
      <c r="K493" s="127" t="s">
        <v>142</v>
      </c>
      <c r="L493" s="126">
        <v>2077</v>
      </c>
    </row>
    <row r="494" spans="11:12" x14ac:dyDescent="0.25">
      <c r="K494" s="125" t="s">
        <v>143</v>
      </c>
      <c r="L494" s="124">
        <v>2320</v>
      </c>
    </row>
    <row r="495" spans="11:12" x14ac:dyDescent="0.25">
      <c r="K495" s="127" t="s">
        <v>144</v>
      </c>
      <c r="L495" s="126">
        <v>2256</v>
      </c>
    </row>
    <row r="496" spans="11:12" x14ac:dyDescent="0.25">
      <c r="K496" s="125" t="s">
        <v>145</v>
      </c>
      <c r="L496" s="124">
        <v>2330</v>
      </c>
    </row>
    <row r="497" spans="11:12" x14ac:dyDescent="0.25">
      <c r="K497" s="127" t="s">
        <v>146</v>
      </c>
      <c r="L497" s="126">
        <v>2330</v>
      </c>
    </row>
    <row r="498" spans="11:12" x14ac:dyDescent="0.25">
      <c r="K498" s="125" t="s">
        <v>147</v>
      </c>
      <c r="L498" s="124">
        <v>2330</v>
      </c>
    </row>
    <row r="499" spans="11:12" x14ac:dyDescent="0.25">
      <c r="K499" s="127" t="s">
        <v>148</v>
      </c>
      <c r="L499" s="126">
        <v>2110</v>
      </c>
    </row>
    <row r="500" spans="11:12" x14ac:dyDescent="0.25">
      <c r="K500" s="125" t="s">
        <v>149</v>
      </c>
      <c r="L500" s="124">
        <v>2330</v>
      </c>
    </row>
    <row r="501" spans="11:12" x14ac:dyDescent="0.25">
      <c r="K501" s="127" t="s">
        <v>150</v>
      </c>
      <c r="L501" s="126">
        <v>2111</v>
      </c>
    </row>
    <row r="502" spans="11:12" x14ac:dyDescent="0.25">
      <c r="K502" s="125" t="s">
        <v>151</v>
      </c>
      <c r="L502" s="124">
        <v>2193</v>
      </c>
    </row>
    <row r="503" spans="11:12" x14ac:dyDescent="0.25">
      <c r="K503" s="127" t="s">
        <v>152</v>
      </c>
      <c r="L503" s="126">
        <v>2220</v>
      </c>
    </row>
    <row r="504" spans="11:12" x14ac:dyDescent="0.25">
      <c r="K504" s="125" t="s">
        <v>153</v>
      </c>
      <c r="L504" s="124">
        <v>2220</v>
      </c>
    </row>
    <row r="505" spans="11:12" x14ac:dyDescent="0.25">
      <c r="K505" s="127" t="s">
        <v>154</v>
      </c>
      <c r="L505" s="126">
        <v>2234</v>
      </c>
    </row>
    <row r="506" spans="11:12" x14ac:dyDescent="0.25">
      <c r="K506" s="125" t="s">
        <v>155</v>
      </c>
      <c r="L506" s="124">
        <v>2330</v>
      </c>
    </row>
    <row r="507" spans="11:12" x14ac:dyDescent="0.25">
      <c r="K507" s="127" t="s">
        <v>156</v>
      </c>
      <c r="L507" s="126">
        <v>2101</v>
      </c>
    </row>
    <row r="508" spans="11:12" x14ac:dyDescent="0.25">
      <c r="K508" s="125" t="s">
        <v>157</v>
      </c>
      <c r="L508" s="124">
        <v>2296</v>
      </c>
    </row>
    <row r="509" spans="11:12" x14ac:dyDescent="0.25">
      <c r="K509" s="127" t="s">
        <v>158</v>
      </c>
      <c r="L509" s="126">
        <v>2226</v>
      </c>
    </row>
    <row r="510" spans="11:12" x14ac:dyDescent="0.25">
      <c r="K510" s="125" t="s">
        <v>159</v>
      </c>
      <c r="L510" s="124">
        <v>2330</v>
      </c>
    </row>
    <row r="511" spans="11:12" x14ac:dyDescent="0.25">
      <c r="K511" s="127" t="s">
        <v>160</v>
      </c>
      <c r="L511" s="126">
        <v>2299</v>
      </c>
    </row>
    <row r="512" spans="11:12" x14ac:dyDescent="0.25">
      <c r="K512" s="125" t="s">
        <v>161</v>
      </c>
      <c r="L512" s="124">
        <v>2280</v>
      </c>
    </row>
    <row r="513" spans="11:12" x14ac:dyDescent="0.25">
      <c r="K513" s="127" t="s">
        <v>162</v>
      </c>
      <c r="L513" s="126">
        <v>2259</v>
      </c>
    </row>
    <row r="514" spans="11:12" x14ac:dyDescent="0.25">
      <c r="K514" s="125" t="s">
        <v>163</v>
      </c>
      <c r="L514" s="124">
        <v>2290</v>
      </c>
    </row>
    <row r="515" spans="11:12" x14ac:dyDescent="0.25">
      <c r="K515" s="127" t="s">
        <v>164</v>
      </c>
      <c r="L515" s="126">
        <v>2224</v>
      </c>
    </row>
    <row r="516" spans="11:12" x14ac:dyDescent="0.25">
      <c r="K516" s="125" t="s">
        <v>165</v>
      </c>
      <c r="L516" s="124">
        <v>2258</v>
      </c>
    </row>
    <row r="517" spans="11:12" x14ac:dyDescent="0.25">
      <c r="K517" s="127" t="s">
        <v>168</v>
      </c>
      <c r="L517" s="126">
        <v>2259</v>
      </c>
    </row>
    <row r="518" spans="11:12" x14ac:dyDescent="0.25">
      <c r="K518" s="125" t="s">
        <v>169</v>
      </c>
      <c r="L518" s="124">
        <v>2232</v>
      </c>
    </row>
    <row r="519" spans="11:12" x14ac:dyDescent="0.25">
      <c r="K519" s="127" t="s">
        <v>170</v>
      </c>
      <c r="L519" s="126">
        <v>2250</v>
      </c>
    </row>
    <row r="520" spans="11:12" x14ac:dyDescent="0.25">
      <c r="K520" s="125" t="s">
        <v>171</v>
      </c>
      <c r="L520" s="124">
        <v>2337</v>
      </c>
    </row>
    <row r="521" spans="11:12" x14ac:dyDescent="0.25">
      <c r="K521" s="127" t="s">
        <v>172</v>
      </c>
      <c r="L521" s="126">
        <v>2324</v>
      </c>
    </row>
    <row r="522" spans="11:12" x14ac:dyDescent="0.25">
      <c r="K522" s="125" t="s">
        <v>173</v>
      </c>
      <c r="L522" s="124">
        <v>2333</v>
      </c>
    </row>
    <row r="523" spans="11:12" x14ac:dyDescent="0.25">
      <c r="K523" s="127" t="s">
        <v>174</v>
      </c>
      <c r="L523" s="126">
        <v>2325</v>
      </c>
    </row>
    <row r="524" spans="11:12" x14ac:dyDescent="0.25">
      <c r="K524" s="125" t="s">
        <v>175</v>
      </c>
      <c r="L524" s="124">
        <v>2321</v>
      </c>
    </row>
    <row r="525" spans="11:12" x14ac:dyDescent="0.25">
      <c r="K525" s="127" t="s">
        <v>176</v>
      </c>
      <c r="L525" s="126">
        <v>2033</v>
      </c>
    </row>
    <row r="526" spans="11:12" x14ac:dyDescent="0.25">
      <c r="K526" s="125" t="s">
        <v>177</v>
      </c>
      <c r="L526" s="124">
        <v>2328</v>
      </c>
    </row>
    <row r="527" spans="11:12" x14ac:dyDescent="0.25">
      <c r="K527" s="127" t="s">
        <v>178</v>
      </c>
      <c r="L527" s="126">
        <v>2283</v>
      </c>
    </row>
    <row r="528" spans="11:12" x14ac:dyDescent="0.25">
      <c r="K528" s="125" t="s">
        <v>179</v>
      </c>
      <c r="L528" s="124">
        <v>2071</v>
      </c>
    </row>
    <row r="529" spans="11:12" x14ac:dyDescent="0.25">
      <c r="K529" s="127" t="s">
        <v>180</v>
      </c>
      <c r="L529" s="126">
        <v>2087</v>
      </c>
    </row>
    <row r="530" spans="11:12" x14ac:dyDescent="0.25">
      <c r="K530" s="125" t="s">
        <v>181</v>
      </c>
      <c r="L530" s="124">
        <v>2261</v>
      </c>
    </row>
    <row r="531" spans="11:12" x14ac:dyDescent="0.25">
      <c r="K531" s="127" t="s">
        <v>182</v>
      </c>
      <c r="L531" s="126">
        <v>2257</v>
      </c>
    </row>
    <row r="532" spans="11:12" x14ac:dyDescent="0.25">
      <c r="K532" s="125" t="s">
        <v>183</v>
      </c>
      <c r="L532" s="124">
        <v>2257</v>
      </c>
    </row>
    <row r="533" spans="11:12" x14ac:dyDescent="0.25">
      <c r="K533" s="127" t="s">
        <v>184</v>
      </c>
      <c r="L533" s="126">
        <v>2278</v>
      </c>
    </row>
    <row r="534" spans="11:12" x14ac:dyDescent="0.25">
      <c r="K534" s="125" t="s">
        <v>185</v>
      </c>
      <c r="L534" s="124">
        <v>2251</v>
      </c>
    </row>
    <row r="535" spans="11:12" x14ac:dyDescent="0.25">
      <c r="K535" s="127" t="s">
        <v>186</v>
      </c>
      <c r="L535" s="126">
        <v>2251</v>
      </c>
    </row>
    <row r="536" spans="11:12" x14ac:dyDescent="0.25">
      <c r="K536" s="125" t="s">
        <v>187</v>
      </c>
      <c r="L536" s="124">
        <v>2011</v>
      </c>
    </row>
    <row r="537" spans="11:12" x14ac:dyDescent="0.25">
      <c r="K537" s="127" t="s">
        <v>188</v>
      </c>
      <c r="L537" s="126">
        <v>2032</v>
      </c>
    </row>
    <row r="538" spans="11:12" x14ac:dyDescent="0.25">
      <c r="K538" s="125" t="s">
        <v>189</v>
      </c>
      <c r="L538" s="124">
        <v>2208</v>
      </c>
    </row>
    <row r="539" spans="11:12" x14ac:dyDescent="0.25">
      <c r="K539" s="127" t="s">
        <v>190</v>
      </c>
      <c r="L539" s="126">
        <v>2330</v>
      </c>
    </row>
    <row r="540" spans="11:12" x14ac:dyDescent="0.25">
      <c r="K540" s="125" t="s">
        <v>191</v>
      </c>
      <c r="L540" s="124">
        <v>2232</v>
      </c>
    </row>
    <row r="541" spans="11:12" x14ac:dyDescent="0.25">
      <c r="K541" s="127" t="s">
        <v>192</v>
      </c>
      <c r="L541" s="126">
        <v>2061</v>
      </c>
    </row>
    <row r="542" spans="11:12" x14ac:dyDescent="0.25">
      <c r="K542" s="125" t="s">
        <v>193</v>
      </c>
      <c r="L542" s="124">
        <v>2074</v>
      </c>
    </row>
    <row r="543" spans="11:12" x14ac:dyDescent="0.25">
      <c r="K543" s="127" t="s">
        <v>194</v>
      </c>
      <c r="L543" s="126">
        <v>2325</v>
      </c>
    </row>
    <row r="544" spans="11:12" x14ac:dyDescent="0.25">
      <c r="K544" s="125" t="s">
        <v>195</v>
      </c>
      <c r="L544" s="124">
        <v>2217</v>
      </c>
    </row>
    <row r="545" spans="11:12" x14ac:dyDescent="0.25">
      <c r="K545" s="127" t="s">
        <v>196</v>
      </c>
      <c r="L545" s="126">
        <v>2217</v>
      </c>
    </row>
    <row r="546" spans="11:12" x14ac:dyDescent="0.25">
      <c r="K546" s="125" t="s">
        <v>197</v>
      </c>
      <c r="L546" s="124">
        <v>2256</v>
      </c>
    </row>
    <row r="547" spans="11:12" x14ac:dyDescent="0.25">
      <c r="K547" s="127" t="s">
        <v>198</v>
      </c>
      <c r="L547" s="126">
        <v>2304</v>
      </c>
    </row>
    <row r="548" spans="11:12" x14ac:dyDescent="0.25">
      <c r="K548" s="125" t="s">
        <v>199</v>
      </c>
      <c r="L548" s="124">
        <v>2304</v>
      </c>
    </row>
    <row r="549" spans="11:12" x14ac:dyDescent="0.25">
      <c r="K549" s="127" t="s">
        <v>200</v>
      </c>
      <c r="L549" s="126">
        <v>2304</v>
      </c>
    </row>
    <row r="550" spans="11:12" x14ac:dyDescent="0.25">
      <c r="K550" s="125" t="s">
        <v>201</v>
      </c>
      <c r="L550" s="124">
        <v>2289</v>
      </c>
    </row>
    <row r="551" spans="11:12" x14ac:dyDescent="0.25">
      <c r="K551" s="127" t="s">
        <v>202</v>
      </c>
      <c r="L551" s="126">
        <v>2289</v>
      </c>
    </row>
    <row r="552" spans="11:12" x14ac:dyDescent="0.25">
      <c r="K552" s="125" t="s">
        <v>203</v>
      </c>
      <c r="L552" s="124">
        <v>2289</v>
      </c>
    </row>
    <row r="553" spans="11:12" x14ac:dyDescent="0.25">
      <c r="K553" s="127" t="s">
        <v>204</v>
      </c>
      <c r="L553" s="126">
        <v>2250</v>
      </c>
    </row>
    <row r="554" spans="11:12" x14ac:dyDescent="0.25">
      <c r="K554" s="125" t="s">
        <v>205</v>
      </c>
      <c r="L554" s="124">
        <v>2231</v>
      </c>
    </row>
    <row r="555" spans="11:12" x14ac:dyDescent="0.25">
      <c r="K555" s="127" t="s">
        <v>206</v>
      </c>
      <c r="L555" s="126">
        <v>2327</v>
      </c>
    </row>
    <row r="556" spans="11:12" x14ac:dyDescent="0.25">
      <c r="K556" s="125" t="s">
        <v>207</v>
      </c>
      <c r="L556" s="124">
        <v>2216</v>
      </c>
    </row>
    <row r="557" spans="11:12" x14ac:dyDescent="0.25">
      <c r="K557" s="127" t="s">
        <v>834</v>
      </c>
      <c r="L557" s="126">
        <v>2221</v>
      </c>
    </row>
    <row r="558" spans="11:12" x14ac:dyDescent="0.25">
      <c r="K558" s="125" t="s">
        <v>208</v>
      </c>
      <c r="L558" s="124">
        <v>2036</v>
      </c>
    </row>
    <row r="559" spans="11:12" x14ac:dyDescent="0.25">
      <c r="K559" s="127" t="s">
        <v>209</v>
      </c>
      <c r="L559" s="126">
        <v>2325</v>
      </c>
    </row>
    <row r="560" spans="11:12" x14ac:dyDescent="0.25">
      <c r="K560" s="125" t="s">
        <v>210</v>
      </c>
      <c r="L560" s="124">
        <v>2263</v>
      </c>
    </row>
    <row r="561" spans="11:12" x14ac:dyDescent="0.25">
      <c r="K561" s="127" t="s">
        <v>211</v>
      </c>
      <c r="L561" s="126">
        <v>2259</v>
      </c>
    </row>
    <row r="562" spans="11:12" x14ac:dyDescent="0.25">
      <c r="K562" s="125" t="s">
        <v>212</v>
      </c>
      <c r="L562" s="124">
        <v>2282</v>
      </c>
    </row>
    <row r="563" spans="11:12" x14ac:dyDescent="0.25">
      <c r="K563" s="127" t="s">
        <v>213</v>
      </c>
      <c r="L563" s="126">
        <v>2195</v>
      </c>
    </row>
    <row r="564" spans="11:12" x14ac:dyDescent="0.25">
      <c r="K564" s="125" t="s">
        <v>214</v>
      </c>
      <c r="L564" s="124">
        <v>2335</v>
      </c>
    </row>
    <row r="565" spans="11:12" x14ac:dyDescent="0.25">
      <c r="K565" s="127" t="s">
        <v>215</v>
      </c>
      <c r="L565" s="126">
        <v>2335</v>
      </c>
    </row>
    <row r="566" spans="11:12" x14ac:dyDescent="0.25">
      <c r="K566" s="125" t="s">
        <v>216</v>
      </c>
      <c r="L566" s="124">
        <v>2299</v>
      </c>
    </row>
    <row r="567" spans="11:12" x14ac:dyDescent="0.25">
      <c r="K567" s="127" t="s">
        <v>217</v>
      </c>
      <c r="L567" s="126">
        <v>2066</v>
      </c>
    </row>
    <row r="568" spans="11:12" x14ac:dyDescent="0.25">
      <c r="K568" s="125" t="s">
        <v>218</v>
      </c>
      <c r="L568" s="124">
        <v>2066</v>
      </c>
    </row>
    <row r="569" spans="11:12" x14ac:dyDescent="0.25">
      <c r="K569" s="127" t="s">
        <v>219</v>
      </c>
      <c r="L569" s="126">
        <v>2163</v>
      </c>
    </row>
    <row r="570" spans="11:12" x14ac:dyDescent="0.25">
      <c r="K570" s="125" t="s">
        <v>220</v>
      </c>
      <c r="L570" s="124">
        <v>2320</v>
      </c>
    </row>
    <row r="571" spans="11:12" x14ac:dyDescent="0.25">
      <c r="K571" s="127" t="s">
        <v>221</v>
      </c>
      <c r="L571" s="126">
        <v>2060</v>
      </c>
    </row>
    <row r="572" spans="11:12" x14ac:dyDescent="0.25">
      <c r="K572" s="125" t="s">
        <v>222</v>
      </c>
      <c r="L572" s="124">
        <v>2250</v>
      </c>
    </row>
    <row r="573" spans="11:12" x14ac:dyDescent="0.25">
      <c r="K573" s="127" t="s">
        <v>223</v>
      </c>
      <c r="L573" s="126">
        <v>2335</v>
      </c>
    </row>
    <row r="574" spans="11:12" x14ac:dyDescent="0.25">
      <c r="K574" s="125" t="s">
        <v>224</v>
      </c>
      <c r="L574" s="124">
        <v>2040</v>
      </c>
    </row>
    <row r="575" spans="11:12" x14ac:dyDescent="0.25">
      <c r="K575" s="127" t="s">
        <v>225</v>
      </c>
      <c r="L575" s="126">
        <v>2330</v>
      </c>
    </row>
    <row r="576" spans="11:12" x14ac:dyDescent="0.25">
      <c r="K576" s="125" t="s">
        <v>226</v>
      </c>
      <c r="L576" s="124">
        <v>2321</v>
      </c>
    </row>
    <row r="577" spans="11:12" x14ac:dyDescent="0.25">
      <c r="K577" s="127" t="s">
        <v>227</v>
      </c>
      <c r="L577" s="126">
        <v>2259</v>
      </c>
    </row>
    <row r="578" spans="11:12" x14ac:dyDescent="0.25">
      <c r="K578" s="125" t="s">
        <v>228</v>
      </c>
      <c r="L578" s="124">
        <v>2319</v>
      </c>
    </row>
    <row r="579" spans="11:12" x14ac:dyDescent="0.25">
      <c r="K579" s="127" t="s">
        <v>229</v>
      </c>
      <c r="L579" s="126">
        <v>2322</v>
      </c>
    </row>
    <row r="580" spans="11:12" x14ac:dyDescent="0.25">
      <c r="K580" s="125" t="s">
        <v>230</v>
      </c>
      <c r="L580" s="124">
        <v>2049</v>
      </c>
    </row>
    <row r="581" spans="11:12" x14ac:dyDescent="0.25">
      <c r="K581" s="127" t="s">
        <v>231</v>
      </c>
      <c r="L581" s="126">
        <v>2138</v>
      </c>
    </row>
    <row r="582" spans="11:12" x14ac:dyDescent="0.25">
      <c r="K582" s="125" t="s">
        <v>232</v>
      </c>
      <c r="L582" s="124">
        <v>2141</v>
      </c>
    </row>
    <row r="583" spans="11:12" x14ac:dyDescent="0.25">
      <c r="K583" s="127" t="s">
        <v>233</v>
      </c>
      <c r="L583" s="126">
        <v>2333</v>
      </c>
    </row>
    <row r="584" spans="11:12" x14ac:dyDescent="0.25">
      <c r="K584" s="125" t="s">
        <v>234</v>
      </c>
      <c r="L584" s="124">
        <v>2229</v>
      </c>
    </row>
    <row r="585" spans="11:12" x14ac:dyDescent="0.25">
      <c r="K585" s="127" t="s">
        <v>235</v>
      </c>
      <c r="L585" s="126">
        <v>2040</v>
      </c>
    </row>
    <row r="586" spans="11:12" x14ac:dyDescent="0.25">
      <c r="K586" s="125" t="s">
        <v>236</v>
      </c>
      <c r="L586" s="124">
        <v>2324</v>
      </c>
    </row>
    <row r="587" spans="11:12" x14ac:dyDescent="0.25">
      <c r="K587" s="127" t="s">
        <v>237</v>
      </c>
      <c r="L587" s="126">
        <v>2070</v>
      </c>
    </row>
    <row r="588" spans="11:12" x14ac:dyDescent="0.25">
      <c r="K588" s="125" t="s">
        <v>238</v>
      </c>
      <c r="L588" s="124">
        <v>2066</v>
      </c>
    </row>
    <row r="589" spans="11:12" x14ac:dyDescent="0.25">
      <c r="K589" s="127" t="s">
        <v>239</v>
      </c>
      <c r="L589" s="126">
        <v>2250</v>
      </c>
    </row>
    <row r="590" spans="11:12" x14ac:dyDescent="0.25">
      <c r="K590" s="125" t="s">
        <v>240</v>
      </c>
      <c r="L590" s="124">
        <v>2036</v>
      </c>
    </row>
    <row r="591" spans="11:12" x14ac:dyDescent="0.25">
      <c r="K591" s="127" t="s">
        <v>241</v>
      </c>
      <c r="L591" s="126">
        <v>2259</v>
      </c>
    </row>
    <row r="592" spans="11:12" x14ac:dyDescent="0.25">
      <c r="K592" s="125" t="s">
        <v>242</v>
      </c>
      <c r="L592" s="124">
        <v>2281</v>
      </c>
    </row>
    <row r="593" spans="11:12" x14ac:dyDescent="0.25">
      <c r="K593" s="127" t="s">
        <v>243</v>
      </c>
      <c r="L593" s="126">
        <v>2083</v>
      </c>
    </row>
    <row r="594" spans="11:12" x14ac:dyDescent="0.25">
      <c r="K594" s="125" t="s">
        <v>244</v>
      </c>
      <c r="L594" s="124">
        <v>2321</v>
      </c>
    </row>
    <row r="595" spans="11:12" x14ac:dyDescent="0.25">
      <c r="K595" s="127" t="s">
        <v>245</v>
      </c>
      <c r="L595" s="126">
        <v>2232</v>
      </c>
    </row>
    <row r="596" spans="11:12" x14ac:dyDescent="0.25">
      <c r="K596" s="125" t="s">
        <v>246</v>
      </c>
      <c r="L596" s="124">
        <v>2261</v>
      </c>
    </row>
    <row r="597" spans="11:12" x14ac:dyDescent="0.25">
      <c r="K597" s="127" t="s">
        <v>247</v>
      </c>
      <c r="L597" s="126">
        <v>2330</v>
      </c>
    </row>
    <row r="598" spans="11:12" x14ac:dyDescent="0.25">
      <c r="K598" s="125" t="s">
        <v>248</v>
      </c>
      <c r="L598" s="124">
        <v>2066</v>
      </c>
    </row>
    <row r="599" spans="11:12" x14ac:dyDescent="0.25">
      <c r="K599" s="127" t="s">
        <v>249</v>
      </c>
      <c r="L599" s="126">
        <v>2320</v>
      </c>
    </row>
    <row r="600" spans="11:12" x14ac:dyDescent="0.25">
      <c r="K600" s="125" t="s">
        <v>250</v>
      </c>
      <c r="L600" s="124">
        <v>2320</v>
      </c>
    </row>
    <row r="601" spans="11:12" x14ac:dyDescent="0.25">
      <c r="K601" s="127" t="s">
        <v>251</v>
      </c>
      <c r="L601" s="126">
        <v>2321</v>
      </c>
    </row>
    <row r="602" spans="11:12" x14ac:dyDescent="0.25">
      <c r="K602" s="125" t="s">
        <v>252</v>
      </c>
      <c r="L602" s="124">
        <v>2105</v>
      </c>
    </row>
    <row r="603" spans="11:12" x14ac:dyDescent="0.25">
      <c r="K603" s="127" t="s">
        <v>253</v>
      </c>
      <c r="L603" s="126">
        <v>2335</v>
      </c>
    </row>
    <row r="604" spans="11:12" x14ac:dyDescent="0.25">
      <c r="K604" s="125" t="s">
        <v>254</v>
      </c>
      <c r="L604" s="124">
        <v>2250</v>
      </c>
    </row>
    <row r="605" spans="11:12" x14ac:dyDescent="0.25">
      <c r="K605" s="127" t="s">
        <v>255</v>
      </c>
      <c r="L605" s="126">
        <v>2327</v>
      </c>
    </row>
    <row r="606" spans="11:12" x14ac:dyDescent="0.25">
      <c r="K606" s="125" t="s">
        <v>256</v>
      </c>
      <c r="L606" s="124">
        <v>2234</v>
      </c>
    </row>
    <row r="607" spans="11:12" x14ac:dyDescent="0.25">
      <c r="K607" s="127" t="s">
        <v>257</v>
      </c>
      <c r="L607" s="126">
        <v>2330</v>
      </c>
    </row>
    <row r="608" spans="11:12" x14ac:dyDescent="0.25">
      <c r="K608" s="125" t="s">
        <v>258</v>
      </c>
      <c r="L608" s="124">
        <v>2210</v>
      </c>
    </row>
    <row r="609" spans="11:12" x14ac:dyDescent="0.25">
      <c r="K609" s="127" t="s">
        <v>259</v>
      </c>
      <c r="L609" s="126">
        <v>2035</v>
      </c>
    </row>
    <row r="610" spans="11:12" x14ac:dyDescent="0.25">
      <c r="K610" s="125" t="s">
        <v>260</v>
      </c>
      <c r="L610" s="124">
        <v>2321</v>
      </c>
    </row>
    <row r="611" spans="11:12" x14ac:dyDescent="0.25">
      <c r="K611" s="127" t="s">
        <v>261</v>
      </c>
      <c r="L611" s="126">
        <v>2339</v>
      </c>
    </row>
    <row r="612" spans="11:12" x14ac:dyDescent="0.25">
      <c r="K612" s="125" t="s">
        <v>263</v>
      </c>
      <c r="L612" s="124">
        <v>2251</v>
      </c>
    </row>
    <row r="613" spans="11:12" x14ac:dyDescent="0.25">
      <c r="K613" s="127" t="s">
        <v>264</v>
      </c>
      <c r="L613" s="126">
        <v>2285</v>
      </c>
    </row>
    <row r="614" spans="11:12" x14ac:dyDescent="0.25">
      <c r="K614" s="125" t="s">
        <v>265</v>
      </c>
      <c r="L614" s="124">
        <v>2113</v>
      </c>
    </row>
    <row r="615" spans="11:12" x14ac:dyDescent="0.25">
      <c r="K615" s="127" t="s">
        <v>266</v>
      </c>
      <c r="L615" s="126">
        <v>2109</v>
      </c>
    </row>
    <row r="616" spans="11:12" x14ac:dyDescent="0.25">
      <c r="K616" s="125" t="s">
        <v>267</v>
      </c>
      <c r="L616" s="124">
        <v>2230</v>
      </c>
    </row>
    <row r="617" spans="11:12" x14ac:dyDescent="0.25">
      <c r="K617" s="127" t="s">
        <v>268</v>
      </c>
      <c r="L617" s="126">
        <v>2330</v>
      </c>
    </row>
    <row r="618" spans="11:12" x14ac:dyDescent="0.25">
      <c r="K618" s="125" t="s">
        <v>269</v>
      </c>
      <c r="L618" s="124">
        <v>2320</v>
      </c>
    </row>
    <row r="619" spans="11:12" x14ac:dyDescent="0.25">
      <c r="K619" s="127" t="s">
        <v>270</v>
      </c>
      <c r="L619" s="126">
        <v>2320</v>
      </c>
    </row>
    <row r="620" spans="11:12" x14ac:dyDescent="0.25">
      <c r="K620" s="125" t="s">
        <v>271</v>
      </c>
      <c r="L620" s="124">
        <v>2036</v>
      </c>
    </row>
    <row r="621" spans="11:12" x14ac:dyDescent="0.25">
      <c r="K621" s="127" t="s">
        <v>272</v>
      </c>
      <c r="L621" s="126">
        <v>2036</v>
      </c>
    </row>
    <row r="622" spans="11:12" x14ac:dyDescent="0.25">
      <c r="K622" s="125" t="s">
        <v>273</v>
      </c>
      <c r="L622" s="124">
        <v>2319</v>
      </c>
    </row>
    <row r="623" spans="11:12" x14ac:dyDescent="0.25">
      <c r="K623" s="127" t="s">
        <v>274</v>
      </c>
      <c r="L623" s="126">
        <v>2264</v>
      </c>
    </row>
    <row r="624" spans="11:12" x14ac:dyDescent="0.25">
      <c r="K624" s="125" t="s">
        <v>275</v>
      </c>
      <c r="L624" s="124">
        <v>2328</v>
      </c>
    </row>
    <row r="625" spans="11:12" x14ac:dyDescent="0.25">
      <c r="K625" s="127" t="s">
        <v>276</v>
      </c>
      <c r="L625" s="126">
        <v>2250</v>
      </c>
    </row>
    <row r="626" spans="11:12" x14ac:dyDescent="0.25">
      <c r="K626" s="125" t="s">
        <v>277</v>
      </c>
      <c r="L626" s="124">
        <v>2250</v>
      </c>
    </row>
    <row r="627" spans="11:12" x14ac:dyDescent="0.25">
      <c r="K627" s="127" t="s">
        <v>278</v>
      </c>
      <c r="L627" s="126">
        <v>2095</v>
      </c>
    </row>
    <row r="628" spans="11:12" x14ac:dyDescent="0.25">
      <c r="K628" s="125" t="s">
        <v>279</v>
      </c>
      <c r="L628" s="124">
        <v>2093</v>
      </c>
    </row>
    <row r="629" spans="11:12" x14ac:dyDescent="0.25">
      <c r="K629" s="127" t="s">
        <v>280</v>
      </c>
      <c r="L629" s="126">
        <v>2259</v>
      </c>
    </row>
    <row r="630" spans="11:12" x14ac:dyDescent="0.25">
      <c r="K630" s="125" t="s">
        <v>281</v>
      </c>
      <c r="L630" s="124">
        <v>2333</v>
      </c>
    </row>
    <row r="631" spans="11:12" x14ac:dyDescent="0.25">
      <c r="K631" s="127" t="s">
        <v>282</v>
      </c>
      <c r="L631" s="126">
        <v>2259</v>
      </c>
    </row>
    <row r="632" spans="11:12" x14ac:dyDescent="0.25">
      <c r="K632" s="125" t="s">
        <v>283</v>
      </c>
      <c r="L632" s="124">
        <v>2280</v>
      </c>
    </row>
    <row r="633" spans="11:12" x14ac:dyDescent="0.25">
      <c r="K633" s="127" t="s">
        <v>284</v>
      </c>
      <c r="L633" s="126">
        <v>2284</v>
      </c>
    </row>
    <row r="634" spans="11:12" x14ac:dyDescent="0.25">
      <c r="K634" s="125" t="s">
        <v>285</v>
      </c>
      <c r="L634" s="124">
        <v>2035</v>
      </c>
    </row>
    <row r="635" spans="11:12" x14ac:dyDescent="0.25">
      <c r="K635" s="127" t="s">
        <v>286</v>
      </c>
      <c r="L635" s="126">
        <v>2204</v>
      </c>
    </row>
    <row r="636" spans="11:12" x14ac:dyDescent="0.25">
      <c r="K636" s="125" t="s">
        <v>287</v>
      </c>
      <c r="L636" s="124">
        <v>2122</v>
      </c>
    </row>
    <row r="637" spans="11:12" x14ac:dyDescent="0.25">
      <c r="K637" s="127" t="s">
        <v>288</v>
      </c>
      <c r="L637" s="126">
        <v>2328</v>
      </c>
    </row>
    <row r="638" spans="11:12" x14ac:dyDescent="0.25">
      <c r="K638" s="125" t="s">
        <v>289</v>
      </c>
      <c r="L638" s="124">
        <v>2265</v>
      </c>
    </row>
    <row r="639" spans="11:12" x14ac:dyDescent="0.25">
      <c r="K639" s="127" t="s">
        <v>290</v>
      </c>
      <c r="L639" s="126">
        <v>2287</v>
      </c>
    </row>
    <row r="640" spans="11:12" x14ac:dyDescent="0.25">
      <c r="K640" s="125" t="s">
        <v>291</v>
      </c>
      <c r="L640" s="124">
        <v>2293</v>
      </c>
    </row>
    <row r="641" spans="11:12" x14ac:dyDescent="0.25">
      <c r="K641" s="127" t="s">
        <v>292</v>
      </c>
      <c r="L641" s="126">
        <v>2020</v>
      </c>
    </row>
    <row r="642" spans="11:12" x14ac:dyDescent="0.25">
      <c r="K642" s="125" t="s">
        <v>293</v>
      </c>
      <c r="L642" s="124">
        <v>2421</v>
      </c>
    </row>
    <row r="643" spans="11:12" x14ac:dyDescent="0.25">
      <c r="K643" s="127" t="s">
        <v>294</v>
      </c>
      <c r="L643" s="126">
        <v>2250</v>
      </c>
    </row>
    <row r="644" spans="11:12" x14ac:dyDescent="0.25">
      <c r="K644" s="125" t="s">
        <v>295</v>
      </c>
      <c r="L644" s="124">
        <v>2036</v>
      </c>
    </row>
    <row r="645" spans="11:12" x14ac:dyDescent="0.25">
      <c r="K645" s="127" t="s">
        <v>296</v>
      </c>
      <c r="L645" s="126">
        <v>2304</v>
      </c>
    </row>
    <row r="646" spans="11:12" x14ac:dyDescent="0.25">
      <c r="K646" s="125" t="s">
        <v>297</v>
      </c>
      <c r="L646" s="124">
        <v>2304</v>
      </c>
    </row>
    <row r="647" spans="11:12" x14ac:dyDescent="0.25">
      <c r="K647" s="127" t="s">
        <v>298</v>
      </c>
      <c r="L647" s="126">
        <v>2304</v>
      </c>
    </row>
    <row r="648" spans="11:12" x14ac:dyDescent="0.25">
      <c r="K648" s="125" t="s">
        <v>299</v>
      </c>
      <c r="L648" s="124">
        <v>2304</v>
      </c>
    </row>
    <row r="649" spans="11:12" x14ac:dyDescent="0.25">
      <c r="K649" s="127" t="s">
        <v>300</v>
      </c>
      <c r="L649" s="126">
        <v>2333</v>
      </c>
    </row>
    <row r="650" spans="11:12" x14ac:dyDescent="0.25">
      <c r="K650" s="125" t="s">
        <v>301</v>
      </c>
      <c r="L650" s="124">
        <v>2330</v>
      </c>
    </row>
    <row r="651" spans="11:12" x14ac:dyDescent="0.25">
      <c r="K651" s="127" t="s">
        <v>302</v>
      </c>
      <c r="L651" s="126">
        <v>2330</v>
      </c>
    </row>
    <row r="652" spans="11:12" x14ac:dyDescent="0.25">
      <c r="K652" s="125" t="s">
        <v>303</v>
      </c>
      <c r="L652" s="124">
        <v>2060</v>
      </c>
    </row>
    <row r="653" spans="11:12" x14ac:dyDescent="0.25">
      <c r="K653" s="127" t="s">
        <v>304</v>
      </c>
      <c r="L653" s="126">
        <v>2114</v>
      </c>
    </row>
    <row r="654" spans="11:12" x14ac:dyDescent="0.25">
      <c r="K654" s="125" t="s">
        <v>305</v>
      </c>
      <c r="L654" s="124">
        <v>2318</v>
      </c>
    </row>
    <row r="655" spans="11:12" x14ac:dyDescent="0.25">
      <c r="K655" s="127" t="s">
        <v>306</v>
      </c>
      <c r="L655" s="126">
        <v>2114</v>
      </c>
    </row>
    <row r="656" spans="11:12" x14ac:dyDescent="0.25">
      <c r="K656" s="125" t="s">
        <v>307</v>
      </c>
      <c r="L656" s="124">
        <v>2320</v>
      </c>
    </row>
    <row r="657" spans="11:12" x14ac:dyDescent="0.25">
      <c r="K657" s="127" t="s">
        <v>308</v>
      </c>
      <c r="L657" s="126">
        <v>2234</v>
      </c>
    </row>
    <row r="658" spans="11:12" x14ac:dyDescent="0.25">
      <c r="K658" s="125" t="s">
        <v>309</v>
      </c>
      <c r="L658" s="124">
        <v>2291</v>
      </c>
    </row>
    <row r="659" spans="11:12" x14ac:dyDescent="0.25">
      <c r="K659" s="127" t="s">
        <v>310</v>
      </c>
      <c r="L659" s="126">
        <v>2291</v>
      </c>
    </row>
    <row r="660" spans="11:12" x14ac:dyDescent="0.25">
      <c r="K660" s="125" t="s">
        <v>311</v>
      </c>
      <c r="L660" s="124">
        <v>2329</v>
      </c>
    </row>
    <row r="661" spans="11:12" x14ac:dyDescent="0.25">
      <c r="K661" s="127" t="s">
        <v>312</v>
      </c>
      <c r="L661" s="126">
        <v>2323</v>
      </c>
    </row>
    <row r="662" spans="11:12" x14ac:dyDescent="0.25">
      <c r="K662" s="125" t="s">
        <v>313</v>
      </c>
      <c r="L662" s="124">
        <v>2320</v>
      </c>
    </row>
    <row r="663" spans="11:12" x14ac:dyDescent="0.25">
      <c r="K663" s="127" t="s">
        <v>314</v>
      </c>
      <c r="L663" s="126">
        <v>2337</v>
      </c>
    </row>
    <row r="664" spans="11:12" x14ac:dyDescent="0.25">
      <c r="K664" s="125" t="s">
        <v>315</v>
      </c>
      <c r="L664" s="124">
        <v>2281</v>
      </c>
    </row>
    <row r="665" spans="11:12" x14ac:dyDescent="0.25">
      <c r="K665" s="127" t="s">
        <v>316</v>
      </c>
      <c r="L665" s="126">
        <v>2068</v>
      </c>
    </row>
    <row r="666" spans="11:12" x14ac:dyDescent="0.25">
      <c r="K666" s="125" t="s">
        <v>317</v>
      </c>
      <c r="L666" s="124">
        <v>2330</v>
      </c>
    </row>
    <row r="667" spans="11:12" x14ac:dyDescent="0.25">
      <c r="K667" s="127" t="s">
        <v>318</v>
      </c>
      <c r="L667" s="126">
        <v>2088</v>
      </c>
    </row>
    <row r="668" spans="11:12" x14ac:dyDescent="0.25">
      <c r="K668" s="125" t="s">
        <v>319</v>
      </c>
      <c r="L668" s="124">
        <v>2330</v>
      </c>
    </row>
    <row r="669" spans="11:12" x14ac:dyDescent="0.25">
      <c r="K669" s="127" t="s">
        <v>320</v>
      </c>
      <c r="L669" s="126">
        <v>2324</v>
      </c>
    </row>
    <row r="670" spans="11:12" x14ac:dyDescent="0.25">
      <c r="K670" s="125" t="s">
        <v>321</v>
      </c>
      <c r="L670" s="124">
        <v>2000</v>
      </c>
    </row>
    <row r="671" spans="11:12" x14ac:dyDescent="0.25">
      <c r="K671" s="127" t="s">
        <v>322</v>
      </c>
      <c r="L671" s="126">
        <v>2325</v>
      </c>
    </row>
    <row r="672" spans="11:12" x14ac:dyDescent="0.25">
      <c r="K672" s="125" t="s">
        <v>323</v>
      </c>
      <c r="L672" s="124">
        <v>2214</v>
      </c>
    </row>
    <row r="673" spans="11:12" x14ac:dyDescent="0.25">
      <c r="K673" s="127" t="s">
        <v>324</v>
      </c>
      <c r="L673" s="126">
        <v>2083</v>
      </c>
    </row>
    <row r="674" spans="11:12" x14ac:dyDescent="0.25">
      <c r="K674" s="125" t="s">
        <v>325</v>
      </c>
      <c r="L674" s="124">
        <v>2061</v>
      </c>
    </row>
    <row r="675" spans="11:12" x14ac:dyDescent="0.25">
      <c r="K675" s="127" t="s">
        <v>326</v>
      </c>
      <c r="L675" s="126">
        <v>2320</v>
      </c>
    </row>
    <row r="676" spans="11:12" x14ac:dyDescent="0.25">
      <c r="K676" s="125" t="s">
        <v>327</v>
      </c>
      <c r="L676" s="124">
        <v>2301</v>
      </c>
    </row>
    <row r="677" spans="11:12" x14ac:dyDescent="0.25">
      <c r="K677" s="127" t="s">
        <v>328</v>
      </c>
      <c r="L677" s="126">
        <v>2287</v>
      </c>
    </row>
    <row r="678" spans="11:12" x14ac:dyDescent="0.25">
      <c r="K678" s="125" t="s">
        <v>329</v>
      </c>
      <c r="L678" s="124">
        <v>2228</v>
      </c>
    </row>
    <row r="679" spans="11:12" x14ac:dyDescent="0.25">
      <c r="K679" s="127" t="s">
        <v>330</v>
      </c>
      <c r="L679" s="126">
        <v>2330</v>
      </c>
    </row>
    <row r="680" spans="11:12" x14ac:dyDescent="0.25">
      <c r="K680" s="125" t="s">
        <v>331</v>
      </c>
      <c r="L680" s="124">
        <v>2264</v>
      </c>
    </row>
    <row r="681" spans="11:12" x14ac:dyDescent="0.25">
      <c r="K681" s="127" t="s">
        <v>332</v>
      </c>
      <c r="L681" s="126">
        <v>2333</v>
      </c>
    </row>
    <row r="682" spans="11:12" x14ac:dyDescent="0.25">
      <c r="K682" s="125" t="s">
        <v>333</v>
      </c>
      <c r="L682" s="124">
        <v>2330</v>
      </c>
    </row>
    <row r="683" spans="11:12" x14ac:dyDescent="0.25">
      <c r="K683" s="127" t="s">
        <v>334</v>
      </c>
      <c r="L683" s="126">
        <v>2103</v>
      </c>
    </row>
    <row r="684" spans="11:12" x14ac:dyDescent="0.25">
      <c r="K684" s="125" t="s">
        <v>335</v>
      </c>
      <c r="L684" s="124">
        <v>2415</v>
      </c>
    </row>
    <row r="685" spans="11:12" x14ac:dyDescent="0.25">
      <c r="K685" s="127" t="s">
        <v>336</v>
      </c>
      <c r="L685" s="126">
        <v>2217</v>
      </c>
    </row>
    <row r="686" spans="11:12" x14ac:dyDescent="0.25">
      <c r="K686" s="125" t="s">
        <v>337</v>
      </c>
      <c r="L686" s="124">
        <v>2337</v>
      </c>
    </row>
    <row r="687" spans="11:12" x14ac:dyDescent="0.25">
      <c r="K687" s="127" t="s">
        <v>338</v>
      </c>
      <c r="L687" s="126">
        <v>2337</v>
      </c>
    </row>
    <row r="688" spans="11:12" x14ac:dyDescent="0.25">
      <c r="K688" s="125" t="s">
        <v>339</v>
      </c>
      <c r="L688" s="124">
        <v>2337</v>
      </c>
    </row>
    <row r="689" spans="11:12" x14ac:dyDescent="0.25">
      <c r="K689" s="127" t="s">
        <v>340</v>
      </c>
      <c r="L689" s="126">
        <v>2259</v>
      </c>
    </row>
    <row r="690" spans="11:12" x14ac:dyDescent="0.25">
      <c r="K690" s="125" t="s">
        <v>341</v>
      </c>
      <c r="L690" s="124">
        <v>2250</v>
      </c>
    </row>
    <row r="691" spans="11:12" x14ac:dyDescent="0.25">
      <c r="K691" s="127" t="s">
        <v>342</v>
      </c>
      <c r="L691" s="126">
        <v>2083</v>
      </c>
    </row>
    <row r="692" spans="11:12" x14ac:dyDescent="0.25">
      <c r="K692" s="125" t="s">
        <v>343</v>
      </c>
      <c r="L692" s="124">
        <v>2250</v>
      </c>
    </row>
    <row r="693" spans="11:12" x14ac:dyDescent="0.25">
      <c r="K693" s="127" t="s">
        <v>344</v>
      </c>
      <c r="L693" s="126">
        <v>2021</v>
      </c>
    </row>
    <row r="694" spans="11:12" x14ac:dyDescent="0.25">
      <c r="K694" s="125" t="s">
        <v>345</v>
      </c>
      <c r="L694" s="124">
        <v>2264</v>
      </c>
    </row>
    <row r="695" spans="11:12" x14ac:dyDescent="0.25">
      <c r="K695" s="127" t="s">
        <v>346</v>
      </c>
      <c r="L695" s="126">
        <v>2264</v>
      </c>
    </row>
    <row r="696" spans="11:12" x14ac:dyDescent="0.25">
      <c r="K696" s="125" t="s">
        <v>347</v>
      </c>
      <c r="L696" s="124">
        <v>2108</v>
      </c>
    </row>
    <row r="697" spans="11:12" x14ac:dyDescent="0.25">
      <c r="K697" s="127" t="s">
        <v>348</v>
      </c>
      <c r="L697" s="126">
        <v>2321</v>
      </c>
    </row>
    <row r="698" spans="11:12" x14ac:dyDescent="0.25">
      <c r="K698" s="125" t="s">
        <v>349</v>
      </c>
      <c r="L698" s="124">
        <v>2223</v>
      </c>
    </row>
    <row r="699" spans="11:12" x14ac:dyDescent="0.25">
      <c r="K699" s="127" t="s">
        <v>350</v>
      </c>
      <c r="L699" s="126">
        <v>2137</v>
      </c>
    </row>
    <row r="700" spans="11:12" x14ac:dyDescent="0.25">
      <c r="K700" s="125" t="s">
        <v>351</v>
      </c>
      <c r="L700" s="124">
        <v>2088</v>
      </c>
    </row>
    <row r="701" spans="11:12" x14ac:dyDescent="0.25">
      <c r="K701" s="127" t="s">
        <v>352</v>
      </c>
      <c r="L701" s="126">
        <v>2324</v>
      </c>
    </row>
    <row r="702" spans="11:12" x14ac:dyDescent="0.25">
      <c r="K702" s="125" t="s">
        <v>353</v>
      </c>
      <c r="L702" s="124">
        <v>2330</v>
      </c>
    </row>
    <row r="703" spans="11:12" x14ac:dyDescent="0.25">
      <c r="K703" s="127" t="s">
        <v>354</v>
      </c>
      <c r="L703" s="126">
        <v>2325</v>
      </c>
    </row>
    <row r="704" spans="11:12" x14ac:dyDescent="0.25">
      <c r="K704" s="125" t="s">
        <v>355</v>
      </c>
      <c r="L704" s="124">
        <v>2079</v>
      </c>
    </row>
    <row r="705" spans="11:12" x14ac:dyDescent="0.25">
      <c r="K705" s="127" t="s">
        <v>356</v>
      </c>
      <c r="L705" s="126">
        <v>2320</v>
      </c>
    </row>
    <row r="706" spans="11:12" x14ac:dyDescent="0.25">
      <c r="K706" s="125" t="s">
        <v>357</v>
      </c>
      <c r="L706" s="124">
        <v>2330</v>
      </c>
    </row>
    <row r="707" spans="11:12" x14ac:dyDescent="0.25">
      <c r="K707" s="127" t="s">
        <v>358</v>
      </c>
      <c r="L707" s="126">
        <v>2250</v>
      </c>
    </row>
    <row r="708" spans="11:12" x14ac:dyDescent="0.25">
      <c r="K708" s="125" t="s">
        <v>359</v>
      </c>
      <c r="L708" s="124">
        <v>2325</v>
      </c>
    </row>
    <row r="709" spans="11:12" x14ac:dyDescent="0.25">
      <c r="K709" s="127" t="s">
        <v>360</v>
      </c>
      <c r="L709" s="126">
        <v>2290</v>
      </c>
    </row>
    <row r="710" spans="11:12" x14ac:dyDescent="0.25">
      <c r="K710" s="125" t="s">
        <v>361</v>
      </c>
      <c r="L710" s="124">
        <v>2324</v>
      </c>
    </row>
    <row r="711" spans="11:12" x14ac:dyDescent="0.25">
      <c r="K711" s="127" t="s">
        <v>362</v>
      </c>
      <c r="L711" s="126">
        <v>2080</v>
      </c>
    </row>
    <row r="712" spans="11:12" x14ac:dyDescent="0.25">
      <c r="K712" s="125" t="s">
        <v>363</v>
      </c>
      <c r="L712" s="124">
        <v>2190</v>
      </c>
    </row>
    <row r="713" spans="11:12" x14ac:dyDescent="0.25">
      <c r="K713" s="127" t="s">
        <v>364</v>
      </c>
      <c r="L713" s="126">
        <v>2325</v>
      </c>
    </row>
    <row r="714" spans="11:12" x14ac:dyDescent="0.25">
      <c r="K714" s="125" t="s">
        <v>365</v>
      </c>
      <c r="L714" s="124">
        <v>2330</v>
      </c>
    </row>
    <row r="715" spans="11:12" x14ac:dyDescent="0.25">
      <c r="K715" s="127" t="s">
        <v>366</v>
      </c>
      <c r="L715" s="126">
        <v>2330</v>
      </c>
    </row>
    <row r="716" spans="11:12" x14ac:dyDescent="0.25">
      <c r="K716" s="125" t="s">
        <v>367</v>
      </c>
      <c r="L716" s="124">
        <v>2330</v>
      </c>
    </row>
    <row r="717" spans="11:12" x14ac:dyDescent="0.25">
      <c r="K717" s="127" t="s">
        <v>368</v>
      </c>
      <c r="L717" s="126">
        <v>2250</v>
      </c>
    </row>
    <row r="718" spans="11:12" x14ac:dyDescent="0.25">
      <c r="K718" s="125" t="s">
        <v>369</v>
      </c>
      <c r="L718" s="124">
        <v>2286</v>
      </c>
    </row>
    <row r="719" spans="11:12" x14ac:dyDescent="0.25">
      <c r="K719" s="127" t="s">
        <v>370</v>
      </c>
      <c r="L719" s="126">
        <v>2330</v>
      </c>
    </row>
    <row r="720" spans="11:12" x14ac:dyDescent="0.25">
      <c r="K720" s="125" t="s">
        <v>371</v>
      </c>
      <c r="L720" s="124">
        <v>2325</v>
      </c>
    </row>
    <row r="721" spans="11:12" x14ac:dyDescent="0.25">
      <c r="K721" s="127" t="s">
        <v>372</v>
      </c>
      <c r="L721" s="126">
        <v>2323</v>
      </c>
    </row>
    <row r="722" spans="11:12" x14ac:dyDescent="0.25">
      <c r="K722" s="125" t="s">
        <v>373</v>
      </c>
      <c r="L722" s="124">
        <v>2250</v>
      </c>
    </row>
    <row r="723" spans="11:12" x14ac:dyDescent="0.25">
      <c r="K723" s="127" t="s">
        <v>374</v>
      </c>
      <c r="L723" s="126">
        <v>2080</v>
      </c>
    </row>
    <row r="724" spans="11:12" x14ac:dyDescent="0.25">
      <c r="K724" s="125" t="s">
        <v>375</v>
      </c>
      <c r="L724" s="124">
        <v>2200</v>
      </c>
    </row>
    <row r="725" spans="11:12" x14ac:dyDescent="0.25">
      <c r="K725" s="127" t="s">
        <v>376</v>
      </c>
      <c r="L725" s="126">
        <v>2250</v>
      </c>
    </row>
    <row r="726" spans="11:12" x14ac:dyDescent="0.25">
      <c r="K726" s="125" t="s">
        <v>377</v>
      </c>
      <c r="L726" s="124">
        <v>2330</v>
      </c>
    </row>
    <row r="727" spans="11:12" x14ac:dyDescent="0.25">
      <c r="K727" s="127" t="s">
        <v>378</v>
      </c>
      <c r="L727" s="126">
        <v>2323</v>
      </c>
    </row>
    <row r="728" spans="11:12" x14ac:dyDescent="0.25">
      <c r="K728" s="125" t="s">
        <v>379</v>
      </c>
      <c r="L728" s="124">
        <v>2325</v>
      </c>
    </row>
    <row r="729" spans="11:12" x14ac:dyDescent="0.25">
      <c r="K729" s="127" t="s">
        <v>380</v>
      </c>
      <c r="L729" s="126">
        <v>2333</v>
      </c>
    </row>
    <row r="730" spans="11:12" x14ac:dyDescent="0.25">
      <c r="K730" s="125" t="s">
        <v>381</v>
      </c>
      <c r="L730" s="124">
        <v>2333</v>
      </c>
    </row>
    <row r="731" spans="11:12" x14ac:dyDescent="0.25">
      <c r="K731" s="127" t="s">
        <v>382</v>
      </c>
      <c r="L731" s="126">
        <v>2330</v>
      </c>
    </row>
    <row r="732" spans="11:12" x14ac:dyDescent="0.25">
      <c r="K732" s="125" t="s">
        <v>383</v>
      </c>
      <c r="L732" s="124">
        <v>2264</v>
      </c>
    </row>
    <row r="733" spans="11:12" x14ac:dyDescent="0.25">
      <c r="K733" s="127" t="s">
        <v>384</v>
      </c>
      <c r="L733" s="126">
        <v>2250</v>
      </c>
    </row>
    <row r="734" spans="11:12" x14ac:dyDescent="0.25">
      <c r="K734" s="125" t="s">
        <v>385</v>
      </c>
      <c r="L734" s="124">
        <v>2065</v>
      </c>
    </row>
    <row r="735" spans="11:12" x14ac:dyDescent="0.25">
      <c r="K735" s="127" t="s">
        <v>386</v>
      </c>
      <c r="L735" s="126">
        <v>2101</v>
      </c>
    </row>
    <row r="736" spans="11:12" x14ac:dyDescent="0.25">
      <c r="K736" s="125" t="s">
        <v>387</v>
      </c>
      <c r="L736" s="124">
        <v>2101</v>
      </c>
    </row>
    <row r="737" spans="11:12" x14ac:dyDescent="0.25">
      <c r="K737" s="127" t="s">
        <v>388</v>
      </c>
      <c r="L737" s="126">
        <v>2099</v>
      </c>
    </row>
    <row r="738" spans="11:12" x14ac:dyDescent="0.25">
      <c r="K738" s="125" t="s">
        <v>389</v>
      </c>
      <c r="L738" s="124">
        <v>2209</v>
      </c>
    </row>
    <row r="739" spans="11:12" x14ac:dyDescent="0.25">
      <c r="K739" s="127" t="s">
        <v>390</v>
      </c>
      <c r="L739" s="126">
        <v>2326</v>
      </c>
    </row>
    <row r="740" spans="11:12" x14ac:dyDescent="0.25">
      <c r="K740" s="125" t="s">
        <v>391</v>
      </c>
      <c r="L740" s="124">
        <v>2315</v>
      </c>
    </row>
    <row r="741" spans="11:12" x14ac:dyDescent="0.25">
      <c r="K741" s="127" t="s">
        <v>392</v>
      </c>
      <c r="L741" s="126">
        <v>2324</v>
      </c>
    </row>
    <row r="742" spans="11:12" x14ac:dyDescent="0.25">
      <c r="K742" s="125" t="s">
        <v>393</v>
      </c>
      <c r="L742" s="124">
        <v>2089</v>
      </c>
    </row>
    <row r="743" spans="11:12" x14ac:dyDescent="0.25">
      <c r="K743" s="127" t="s">
        <v>394</v>
      </c>
      <c r="L743" s="126">
        <v>2330</v>
      </c>
    </row>
    <row r="744" spans="11:12" x14ac:dyDescent="0.25">
      <c r="K744" s="125" t="s">
        <v>395</v>
      </c>
      <c r="L744" s="124">
        <v>2305</v>
      </c>
    </row>
    <row r="745" spans="11:12" x14ac:dyDescent="0.25">
      <c r="K745" s="127" t="s">
        <v>396</v>
      </c>
      <c r="L745" s="126">
        <v>2305</v>
      </c>
    </row>
    <row r="746" spans="11:12" x14ac:dyDescent="0.25">
      <c r="K746" s="125" t="s">
        <v>397</v>
      </c>
      <c r="L746" s="124">
        <v>2300</v>
      </c>
    </row>
    <row r="747" spans="11:12" x14ac:dyDescent="0.25">
      <c r="K747" s="127" t="s">
        <v>398</v>
      </c>
      <c r="L747" s="126">
        <v>2300</v>
      </c>
    </row>
    <row r="748" spans="11:12" x14ac:dyDescent="0.25">
      <c r="K748" s="125" t="s">
        <v>399</v>
      </c>
      <c r="L748" s="124">
        <v>2300</v>
      </c>
    </row>
    <row r="749" spans="11:12" x14ac:dyDescent="0.25">
      <c r="K749" s="127" t="s">
        <v>400</v>
      </c>
      <c r="L749" s="126">
        <v>2302</v>
      </c>
    </row>
    <row r="750" spans="11:12" x14ac:dyDescent="0.25">
      <c r="K750" s="125" t="s">
        <v>401</v>
      </c>
      <c r="L750" s="124">
        <v>2333</v>
      </c>
    </row>
    <row r="751" spans="11:12" x14ac:dyDescent="0.25">
      <c r="K751" s="127" t="s">
        <v>402</v>
      </c>
      <c r="L751" s="126">
        <v>2127</v>
      </c>
    </row>
    <row r="752" spans="11:12" x14ac:dyDescent="0.25">
      <c r="K752" s="125" t="s">
        <v>403</v>
      </c>
      <c r="L752" s="124">
        <v>2106</v>
      </c>
    </row>
    <row r="753" spans="11:12" x14ac:dyDescent="0.25">
      <c r="K753" s="127" t="s">
        <v>404</v>
      </c>
      <c r="L753" s="126">
        <v>2106</v>
      </c>
    </row>
    <row r="754" spans="11:12" x14ac:dyDescent="0.25">
      <c r="K754" s="125" t="s">
        <v>405</v>
      </c>
      <c r="L754" s="124">
        <v>2042</v>
      </c>
    </row>
    <row r="755" spans="11:12" x14ac:dyDescent="0.25">
      <c r="K755" s="127" t="s">
        <v>406</v>
      </c>
      <c r="L755" s="126">
        <v>2250</v>
      </c>
    </row>
    <row r="756" spans="11:12" x14ac:dyDescent="0.25">
      <c r="K756" s="125" t="s">
        <v>407</v>
      </c>
      <c r="L756" s="124">
        <v>2263</v>
      </c>
    </row>
    <row r="757" spans="11:12" x14ac:dyDescent="0.25">
      <c r="K757" s="127" t="s">
        <v>408</v>
      </c>
      <c r="L757" s="126">
        <v>2263</v>
      </c>
    </row>
    <row r="758" spans="11:12" x14ac:dyDescent="0.25">
      <c r="K758" s="125" t="s">
        <v>409</v>
      </c>
      <c r="L758" s="124">
        <v>2281</v>
      </c>
    </row>
    <row r="759" spans="11:12" x14ac:dyDescent="0.25">
      <c r="K759" s="127" t="s">
        <v>410</v>
      </c>
      <c r="L759" s="126">
        <v>2076</v>
      </c>
    </row>
    <row r="760" spans="11:12" x14ac:dyDescent="0.25">
      <c r="K760" s="125" t="s">
        <v>411</v>
      </c>
      <c r="L760" s="124">
        <v>2324</v>
      </c>
    </row>
    <row r="761" spans="11:12" x14ac:dyDescent="0.25">
      <c r="K761" s="127" t="s">
        <v>412</v>
      </c>
      <c r="L761" s="126">
        <v>2260</v>
      </c>
    </row>
    <row r="762" spans="11:12" x14ac:dyDescent="0.25">
      <c r="K762" s="125" t="s">
        <v>413</v>
      </c>
      <c r="L762" s="124">
        <v>2093</v>
      </c>
    </row>
    <row r="763" spans="11:12" x14ac:dyDescent="0.25">
      <c r="K763" s="127" t="s">
        <v>414</v>
      </c>
      <c r="L763" s="126">
        <v>2026</v>
      </c>
    </row>
    <row r="764" spans="11:12" x14ac:dyDescent="0.25">
      <c r="K764" s="125" t="s">
        <v>415</v>
      </c>
      <c r="L764" s="124">
        <v>2099</v>
      </c>
    </row>
    <row r="765" spans="11:12" x14ac:dyDescent="0.25">
      <c r="K765" s="127" t="s">
        <v>416</v>
      </c>
      <c r="L765" s="126">
        <v>2233</v>
      </c>
    </row>
    <row r="766" spans="11:12" x14ac:dyDescent="0.25">
      <c r="K766" s="125" t="s">
        <v>417</v>
      </c>
      <c r="L766" s="124">
        <v>2121</v>
      </c>
    </row>
    <row r="767" spans="11:12" x14ac:dyDescent="0.25">
      <c r="K767" s="127" t="s">
        <v>418</v>
      </c>
      <c r="L767" s="126">
        <v>2250</v>
      </c>
    </row>
    <row r="768" spans="11:12" x14ac:dyDescent="0.25">
      <c r="K768" s="125" t="s">
        <v>419</v>
      </c>
      <c r="L768" s="124">
        <v>2095</v>
      </c>
    </row>
    <row r="769" spans="11:12" x14ac:dyDescent="0.25">
      <c r="K769" s="127" t="s">
        <v>420</v>
      </c>
      <c r="L769" s="126">
        <v>2299</v>
      </c>
    </row>
    <row r="770" spans="11:12" x14ac:dyDescent="0.25">
      <c r="K770" s="125" t="s">
        <v>421</v>
      </c>
      <c r="L770" s="124">
        <v>2100</v>
      </c>
    </row>
    <row r="771" spans="11:12" x14ac:dyDescent="0.25">
      <c r="K771" s="127" t="s">
        <v>428</v>
      </c>
      <c r="L771" s="126">
        <v>2101</v>
      </c>
    </row>
    <row r="772" spans="11:12" x14ac:dyDescent="0.25">
      <c r="K772" s="125" t="s">
        <v>429</v>
      </c>
      <c r="L772" s="124">
        <v>2335</v>
      </c>
    </row>
    <row r="773" spans="11:12" x14ac:dyDescent="0.25">
      <c r="K773" s="127" t="s">
        <v>430</v>
      </c>
      <c r="L773" s="126">
        <v>2113</v>
      </c>
    </row>
    <row r="774" spans="11:12" x14ac:dyDescent="0.25">
      <c r="K774" s="125" t="s">
        <v>431</v>
      </c>
      <c r="L774" s="124">
        <v>2137</v>
      </c>
    </row>
    <row r="775" spans="11:12" x14ac:dyDescent="0.25">
      <c r="K775" s="127" t="s">
        <v>432</v>
      </c>
      <c r="L775" s="126">
        <v>2060</v>
      </c>
    </row>
    <row r="776" spans="11:12" x14ac:dyDescent="0.25">
      <c r="K776" s="125" t="s">
        <v>433</v>
      </c>
      <c r="L776" s="124">
        <v>2074</v>
      </c>
    </row>
    <row r="777" spans="11:12" x14ac:dyDescent="0.25">
      <c r="K777" s="127" t="s">
        <v>434</v>
      </c>
      <c r="L777" s="126">
        <v>2076</v>
      </c>
    </row>
    <row r="778" spans="11:12" x14ac:dyDescent="0.25">
      <c r="K778" s="125" t="s">
        <v>435</v>
      </c>
      <c r="L778" s="124">
        <v>2063</v>
      </c>
    </row>
    <row r="779" spans="11:12" x14ac:dyDescent="0.25">
      <c r="K779" s="127" t="s">
        <v>436</v>
      </c>
      <c r="L779" s="126">
        <v>2077</v>
      </c>
    </row>
    <row r="780" spans="11:12" x14ac:dyDescent="0.25">
      <c r="K780" s="125" t="s">
        <v>437</v>
      </c>
      <c r="L780" s="124">
        <v>2301</v>
      </c>
    </row>
    <row r="781" spans="11:12" x14ac:dyDescent="0.25">
      <c r="K781" s="127" t="s">
        <v>438</v>
      </c>
      <c r="L781" s="126">
        <v>2066</v>
      </c>
    </row>
    <row r="782" spans="11:12" x14ac:dyDescent="0.25">
      <c r="K782" s="125" t="s">
        <v>439</v>
      </c>
      <c r="L782" s="124">
        <v>2325</v>
      </c>
    </row>
    <row r="783" spans="11:12" x14ac:dyDescent="0.25">
      <c r="K783" s="127" t="s">
        <v>440</v>
      </c>
      <c r="L783" s="126">
        <v>2330</v>
      </c>
    </row>
    <row r="784" spans="11:12" x14ac:dyDescent="0.25">
      <c r="K784" s="125" t="s">
        <v>441</v>
      </c>
      <c r="L784" s="124">
        <v>2330</v>
      </c>
    </row>
    <row r="785" spans="11:12" x14ac:dyDescent="0.25">
      <c r="K785" s="127" t="s">
        <v>442</v>
      </c>
      <c r="L785" s="126">
        <v>2320</v>
      </c>
    </row>
    <row r="786" spans="11:12" x14ac:dyDescent="0.25">
      <c r="K786" s="125" t="s">
        <v>443</v>
      </c>
      <c r="L786" s="124">
        <v>2320</v>
      </c>
    </row>
    <row r="787" spans="11:12" x14ac:dyDescent="0.25">
      <c r="K787" s="127" t="s">
        <v>444</v>
      </c>
      <c r="L787" s="126">
        <v>2223</v>
      </c>
    </row>
    <row r="788" spans="11:12" x14ac:dyDescent="0.25">
      <c r="K788" s="125" t="s">
        <v>445</v>
      </c>
      <c r="L788" s="124">
        <v>2330</v>
      </c>
    </row>
    <row r="789" spans="11:12" x14ac:dyDescent="0.25">
      <c r="K789" s="127" t="s">
        <v>446</v>
      </c>
      <c r="L789" s="126">
        <v>2285</v>
      </c>
    </row>
    <row r="790" spans="11:12" x14ac:dyDescent="0.25">
      <c r="K790" s="125" t="s">
        <v>447</v>
      </c>
      <c r="L790" s="124">
        <v>2161</v>
      </c>
    </row>
    <row r="791" spans="11:12" x14ac:dyDescent="0.25">
      <c r="K791" s="127" t="s">
        <v>448</v>
      </c>
      <c r="L791" s="126">
        <v>2337</v>
      </c>
    </row>
    <row r="792" spans="11:12" x14ac:dyDescent="0.25">
      <c r="K792" s="125" t="s">
        <v>449</v>
      </c>
      <c r="L792" s="124">
        <v>2256</v>
      </c>
    </row>
    <row r="793" spans="11:12" x14ac:dyDescent="0.25">
      <c r="K793" s="127" t="s">
        <v>450</v>
      </c>
      <c r="L793" s="126">
        <v>2066</v>
      </c>
    </row>
    <row r="794" spans="11:12" x14ac:dyDescent="0.25">
      <c r="K794" s="125" t="s">
        <v>451</v>
      </c>
      <c r="L794" s="124">
        <v>2324</v>
      </c>
    </row>
    <row r="795" spans="11:12" x14ac:dyDescent="0.25">
      <c r="K795" s="127" t="s">
        <v>452</v>
      </c>
      <c r="L795" s="126">
        <v>2321</v>
      </c>
    </row>
    <row r="796" spans="11:12" x14ac:dyDescent="0.25">
      <c r="K796" s="125" t="s">
        <v>453</v>
      </c>
      <c r="L796" s="124">
        <v>2258</v>
      </c>
    </row>
    <row r="797" spans="11:12" x14ac:dyDescent="0.25">
      <c r="K797" s="127" t="s">
        <v>454</v>
      </c>
      <c r="L797" s="126">
        <v>2330</v>
      </c>
    </row>
    <row r="798" spans="11:12" x14ac:dyDescent="0.25">
      <c r="K798" s="125" t="s">
        <v>455</v>
      </c>
      <c r="L798" s="124">
        <v>2337</v>
      </c>
    </row>
    <row r="799" spans="11:12" x14ac:dyDescent="0.25">
      <c r="K799" s="127" t="s">
        <v>456</v>
      </c>
      <c r="L799" s="126">
        <v>2100</v>
      </c>
    </row>
    <row r="800" spans="11:12" x14ac:dyDescent="0.25">
      <c r="K800" s="125" t="s">
        <v>457</v>
      </c>
      <c r="L800" s="124">
        <v>2225</v>
      </c>
    </row>
    <row r="801" spans="11:12" x14ac:dyDescent="0.25">
      <c r="K801" s="127" t="s">
        <v>458</v>
      </c>
      <c r="L801" s="126">
        <v>2318</v>
      </c>
    </row>
    <row r="802" spans="11:12" x14ac:dyDescent="0.25">
      <c r="K802" s="125" t="s">
        <v>459</v>
      </c>
      <c r="L802" s="124">
        <v>2021</v>
      </c>
    </row>
    <row r="803" spans="11:12" x14ac:dyDescent="0.25">
      <c r="K803" s="127" t="s">
        <v>460</v>
      </c>
      <c r="L803" s="126">
        <v>2211</v>
      </c>
    </row>
    <row r="804" spans="11:12" x14ac:dyDescent="0.25">
      <c r="K804" s="125" t="s">
        <v>461</v>
      </c>
      <c r="L804" s="124">
        <v>2211</v>
      </c>
    </row>
    <row r="805" spans="11:12" x14ac:dyDescent="0.25">
      <c r="K805" s="127" t="s">
        <v>462</v>
      </c>
      <c r="L805" s="126">
        <v>2337</v>
      </c>
    </row>
    <row r="806" spans="11:12" x14ac:dyDescent="0.25">
      <c r="K806" s="125" t="s">
        <v>463</v>
      </c>
      <c r="L806" s="124">
        <v>2338</v>
      </c>
    </row>
    <row r="807" spans="11:12" x14ac:dyDescent="0.25">
      <c r="K807" s="127" t="s">
        <v>464</v>
      </c>
      <c r="L807" s="126">
        <v>2035</v>
      </c>
    </row>
    <row r="808" spans="11:12" x14ac:dyDescent="0.25">
      <c r="K808" s="125" t="s">
        <v>465</v>
      </c>
      <c r="L808" s="124">
        <v>2108</v>
      </c>
    </row>
    <row r="809" spans="11:12" x14ac:dyDescent="0.25">
      <c r="K809" s="127" t="s">
        <v>466</v>
      </c>
      <c r="L809" s="126">
        <v>2258</v>
      </c>
    </row>
    <row r="810" spans="11:12" x14ac:dyDescent="0.25">
      <c r="K810" s="125" t="s">
        <v>467</v>
      </c>
      <c r="L810" s="124">
        <v>2213</v>
      </c>
    </row>
    <row r="811" spans="11:12" x14ac:dyDescent="0.25">
      <c r="K811" s="127" t="s">
        <v>468</v>
      </c>
      <c r="L811" s="126">
        <v>2256</v>
      </c>
    </row>
    <row r="812" spans="11:12" x14ac:dyDescent="0.25">
      <c r="K812" s="125" t="s">
        <v>469</v>
      </c>
      <c r="L812" s="124">
        <v>2337</v>
      </c>
    </row>
    <row r="813" spans="11:12" x14ac:dyDescent="0.25">
      <c r="K813" s="127" t="s">
        <v>470</v>
      </c>
      <c r="L813" s="126">
        <v>2421</v>
      </c>
    </row>
    <row r="814" spans="11:12" x14ac:dyDescent="0.25">
      <c r="K814" s="125" t="s">
        <v>471</v>
      </c>
      <c r="L814" s="124">
        <v>2256</v>
      </c>
    </row>
    <row r="815" spans="11:12" x14ac:dyDescent="0.25">
      <c r="K815" s="127" t="s">
        <v>472</v>
      </c>
      <c r="L815" s="126">
        <v>2256</v>
      </c>
    </row>
    <row r="816" spans="11:12" x14ac:dyDescent="0.25">
      <c r="K816" s="125" t="s">
        <v>473</v>
      </c>
      <c r="L816" s="124">
        <v>2330</v>
      </c>
    </row>
    <row r="817" spans="11:12" x14ac:dyDescent="0.25">
      <c r="K817" s="127" t="s">
        <v>474</v>
      </c>
      <c r="L817" s="126">
        <v>2325</v>
      </c>
    </row>
    <row r="818" spans="11:12" x14ac:dyDescent="0.25">
      <c r="K818" s="125" t="s">
        <v>475</v>
      </c>
      <c r="L818" s="124">
        <v>2325</v>
      </c>
    </row>
    <row r="819" spans="11:12" x14ac:dyDescent="0.25">
      <c r="K819" s="127" t="s">
        <v>476</v>
      </c>
      <c r="L819" s="126">
        <v>2210</v>
      </c>
    </row>
    <row r="820" spans="11:12" x14ac:dyDescent="0.25">
      <c r="K820" s="125" t="s">
        <v>477</v>
      </c>
      <c r="L820" s="124">
        <v>2210</v>
      </c>
    </row>
    <row r="821" spans="11:12" x14ac:dyDescent="0.25">
      <c r="K821" s="127" t="s">
        <v>478</v>
      </c>
      <c r="L821" s="126">
        <v>2256</v>
      </c>
    </row>
    <row r="822" spans="11:12" x14ac:dyDescent="0.25">
      <c r="K822" s="125" t="s">
        <v>479</v>
      </c>
      <c r="L822" s="124">
        <v>2250</v>
      </c>
    </row>
    <row r="823" spans="11:12" x14ac:dyDescent="0.25">
      <c r="K823" s="127" t="s">
        <v>480</v>
      </c>
      <c r="L823" s="126">
        <v>2327</v>
      </c>
    </row>
    <row r="824" spans="11:12" x14ac:dyDescent="0.25">
      <c r="K824" s="125" t="s">
        <v>481</v>
      </c>
      <c r="L824" s="124">
        <v>2281</v>
      </c>
    </row>
    <row r="825" spans="11:12" x14ac:dyDescent="0.25">
      <c r="K825" s="127" t="s">
        <v>482</v>
      </c>
      <c r="L825" s="126">
        <v>2281</v>
      </c>
    </row>
    <row r="826" spans="11:12" x14ac:dyDescent="0.25">
      <c r="K826" s="125" t="s">
        <v>483</v>
      </c>
      <c r="L826" s="124">
        <v>2325</v>
      </c>
    </row>
    <row r="827" spans="11:12" x14ac:dyDescent="0.25">
      <c r="K827" s="127" t="s">
        <v>484</v>
      </c>
      <c r="L827" s="126">
        <v>2120</v>
      </c>
    </row>
    <row r="828" spans="11:12" x14ac:dyDescent="0.25">
      <c r="K828" s="125" t="s">
        <v>485</v>
      </c>
      <c r="L828" s="124">
        <v>2222</v>
      </c>
    </row>
    <row r="829" spans="11:12" x14ac:dyDescent="0.25">
      <c r="K829" s="127" t="s">
        <v>486</v>
      </c>
      <c r="L829" s="126">
        <v>2049</v>
      </c>
    </row>
    <row r="830" spans="11:12" x14ac:dyDescent="0.25">
      <c r="K830" s="125" t="s">
        <v>487</v>
      </c>
      <c r="L830" s="124">
        <v>2256</v>
      </c>
    </row>
    <row r="831" spans="11:12" x14ac:dyDescent="0.25">
      <c r="K831" s="127" t="s">
        <v>488</v>
      </c>
      <c r="L831" s="126">
        <v>2036</v>
      </c>
    </row>
    <row r="832" spans="11:12" x14ac:dyDescent="0.25">
      <c r="K832" s="125" t="s">
        <v>489</v>
      </c>
      <c r="L832" s="124">
        <v>2321</v>
      </c>
    </row>
    <row r="833" spans="11:12" x14ac:dyDescent="0.25">
      <c r="K833" s="127" t="s">
        <v>490</v>
      </c>
      <c r="L833" s="126">
        <v>2260</v>
      </c>
    </row>
    <row r="834" spans="11:12" x14ac:dyDescent="0.25">
      <c r="K834" s="125" t="s">
        <v>491</v>
      </c>
      <c r="L834" s="124">
        <v>2213</v>
      </c>
    </row>
    <row r="835" spans="11:12" x14ac:dyDescent="0.25">
      <c r="K835" s="127" t="s">
        <v>492</v>
      </c>
      <c r="L835" s="126">
        <v>2250</v>
      </c>
    </row>
    <row r="836" spans="11:12" x14ac:dyDescent="0.25">
      <c r="K836" s="125" t="s">
        <v>493</v>
      </c>
      <c r="L836" s="124">
        <v>2324</v>
      </c>
    </row>
    <row r="837" spans="11:12" x14ac:dyDescent="0.25">
      <c r="K837" s="127" t="s">
        <v>494</v>
      </c>
      <c r="L837" s="126">
        <v>2321</v>
      </c>
    </row>
    <row r="838" spans="11:12" x14ac:dyDescent="0.25">
      <c r="K838" s="125" t="s">
        <v>495</v>
      </c>
      <c r="L838" s="124">
        <v>2250</v>
      </c>
    </row>
    <row r="839" spans="11:12" x14ac:dyDescent="0.25">
      <c r="K839" s="127" t="s">
        <v>496</v>
      </c>
      <c r="L839" s="126">
        <v>2250</v>
      </c>
    </row>
    <row r="840" spans="11:12" x14ac:dyDescent="0.25">
      <c r="K840" s="125" t="s">
        <v>497</v>
      </c>
      <c r="L840" s="124">
        <v>2027</v>
      </c>
    </row>
    <row r="841" spans="11:12" x14ac:dyDescent="0.25">
      <c r="K841" s="127" t="s">
        <v>498</v>
      </c>
      <c r="L841" s="126">
        <v>2259</v>
      </c>
    </row>
    <row r="842" spans="11:12" x14ac:dyDescent="0.25">
      <c r="K842" s="125" t="s">
        <v>499</v>
      </c>
      <c r="L842" s="124">
        <v>2320</v>
      </c>
    </row>
    <row r="843" spans="11:12" x14ac:dyDescent="0.25">
      <c r="K843" s="127" t="s">
        <v>500</v>
      </c>
      <c r="L843" s="126">
        <v>2036</v>
      </c>
    </row>
    <row r="844" spans="11:12" x14ac:dyDescent="0.25">
      <c r="K844" s="125" t="s">
        <v>501</v>
      </c>
      <c r="L844" s="124">
        <v>2229</v>
      </c>
    </row>
    <row r="845" spans="11:12" x14ac:dyDescent="0.25">
      <c r="K845" s="127" t="s">
        <v>502</v>
      </c>
      <c r="L845" s="126">
        <v>2315</v>
      </c>
    </row>
    <row r="846" spans="11:12" x14ac:dyDescent="0.25">
      <c r="K846" s="125" t="s">
        <v>503</v>
      </c>
      <c r="L846" s="124">
        <v>2315</v>
      </c>
    </row>
    <row r="847" spans="11:12" x14ac:dyDescent="0.25">
      <c r="K847" s="127" t="s">
        <v>504</v>
      </c>
      <c r="L847" s="126">
        <v>2011</v>
      </c>
    </row>
    <row r="848" spans="11:12" x14ac:dyDescent="0.25">
      <c r="K848" s="125" t="s">
        <v>505</v>
      </c>
      <c r="L848" s="124">
        <v>2257</v>
      </c>
    </row>
    <row r="849" spans="11:12" x14ac:dyDescent="0.25">
      <c r="K849" s="127" t="s">
        <v>506</v>
      </c>
      <c r="L849" s="126">
        <v>2196</v>
      </c>
    </row>
    <row r="850" spans="11:12" x14ac:dyDescent="0.25">
      <c r="K850" s="125" t="s">
        <v>512</v>
      </c>
      <c r="L850" s="124">
        <v>2112</v>
      </c>
    </row>
    <row r="851" spans="11:12" x14ac:dyDescent="0.25">
      <c r="K851" s="127" t="s">
        <v>514</v>
      </c>
      <c r="L851" s="126">
        <v>2330</v>
      </c>
    </row>
    <row r="852" spans="11:12" x14ac:dyDescent="0.25">
      <c r="K852" s="125" t="s">
        <v>515</v>
      </c>
      <c r="L852" s="124">
        <v>2330</v>
      </c>
    </row>
    <row r="853" spans="11:12" x14ac:dyDescent="0.25">
      <c r="K853" s="127" t="s">
        <v>516</v>
      </c>
      <c r="L853" s="126">
        <v>2073</v>
      </c>
    </row>
    <row r="854" spans="11:12" x14ac:dyDescent="0.25">
      <c r="K854" s="125" t="s">
        <v>517</v>
      </c>
      <c r="L854" s="124">
        <v>2009</v>
      </c>
    </row>
    <row r="855" spans="11:12" x14ac:dyDescent="0.25">
      <c r="K855" s="127" t="s">
        <v>520</v>
      </c>
      <c r="L855" s="126">
        <v>2022</v>
      </c>
    </row>
    <row r="856" spans="11:12" x14ac:dyDescent="0.25">
      <c r="K856" s="125" t="s">
        <v>521</v>
      </c>
      <c r="L856" s="124">
        <v>2096</v>
      </c>
    </row>
    <row r="857" spans="11:12" x14ac:dyDescent="0.25">
      <c r="K857" s="127" t="s">
        <v>522</v>
      </c>
      <c r="L857" s="126">
        <v>2325</v>
      </c>
    </row>
    <row r="858" spans="11:12" x14ac:dyDescent="0.25">
      <c r="K858" s="125" t="s">
        <v>523</v>
      </c>
      <c r="L858" s="124">
        <v>2217</v>
      </c>
    </row>
    <row r="859" spans="11:12" x14ac:dyDescent="0.25">
      <c r="K859" s="127" t="s">
        <v>524</v>
      </c>
      <c r="L859" s="126">
        <v>2217</v>
      </c>
    </row>
    <row r="860" spans="11:12" x14ac:dyDescent="0.25">
      <c r="K860" s="125" t="s">
        <v>525</v>
      </c>
      <c r="L860" s="124">
        <v>2031</v>
      </c>
    </row>
    <row r="861" spans="11:12" x14ac:dyDescent="0.25">
      <c r="K861" s="127" t="s">
        <v>526</v>
      </c>
      <c r="L861" s="126">
        <v>2287</v>
      </c>
    </row>
    <row r="862" spans="11:12" x14ac:dyDescent="0.25">
      <c r="K862" s="125" t="s">
        <v>527</v>
      </c>
      <c r="L862" s="124">
        <v>2283</v>
      </c>
    </row>
    <row r="863" spans="11:12" x14ac:dyDescent="0.25">
      <c r="K863" s="127" t="s">
        <v>528</v>
      </c>
      <c r="L863" s="126">
        <v>2259</v>
      </c>
    </row>
    <row r="864" spans="11:12" x14ac:dyDescent="0.25">
      <c r="K864" s="125" t="s">
        <v>529</v>
      </c>
      <c r="L864" s="124">
        <v>2330</v>
      </c>
    </row>
    <row r="865" spans="11:12" x14ac:dyDescent="0.25">
      <c r="K865" s="127" t="s">
        <v>530</v>
      </c>
      <c r="L865" s="126">
        <v>2321</v>
      </c>
    </row>
    <row r="866" spans="11:12" x14ac:dyDescent="0.25">
      <c r="K866" s="125" t="s">
        <v>531</v>
      </c>
      <c r="L866" s="124">
        <v>2324</v>
      </c>
    </row>
    <row r="867" spans="11:12" x14ac:dyDescent="0.25">
      <c r="K867" s="127" t="s">
        <v>532</v>
      </c>
      <c r="L867" s="126">
        <v>2330</v>
      </c>
    </row>
    <row r="868" spans="11:12" x14ac:dyDescent="0.25">
      <c r="K868" s="125" t="s">
        <v>533</v>
      </c>
      <c r="L868" s="124">
        <v>2016</v>
      </c>
    </row>
    <row r="869" spans="11:12" x14ac:dyDescent="0.25">
      <c r="K869" s="127" t="s">
        <v>534</v>
      </c>
      <c r="L869" s="126">
        <v>2290</v>
      </c>
    </row>
    <row r="870" spans="11:12" x14ac:dyDescent="0.25">
      <c r="K870" s="125" t="s">
        <v>535</v>
      </c>
      <c r="L870" s="124">
        <v>2330</v>
      </c>
    </row>
    <row r="871" spans="11:12" x14ac:dyDescent="0.25">
      <c r="K871" s="127" t="s">
        <v>536</v>
      </c>
      <c r="L871" s="126">
        <v>2330</v>
      </c>
    </row>
    <row r="872" spans="11:12" x14ac:dyDescent="0.25">
      <c r="K872" s="125" t="s">
        <v>537</v>
      </c>
      <c r="L872" s="124">
        <v>2143</v>
      </c>
    </row>
    <row r="873" spans="11:12" x14ac:dyDescent="0.25">
      <c r="K873" s="127" t="s">
        <v>538</v>
      </c>
      <c r="L873" s="126">
        <v>2212</v>
      </c>
    </row>
    <row r="874" spans="11:12" x14ac:dyDescent="0.25">
      <c r="K874" s="125" t="s">
        <v>539</v>
      </c>
      <c r="L874" s="124">
        <v>2212</v>
      </c>
    </row>
    <row r="875" spans="11:12" x14ac:dyDescent="0.25">
      <c r="K875" s="127" t="s">
        <v>540</v>
      </c>
      <c r="L875" s="126">
        <v>2138</v>
      </c>
    </row>
    <row r="876" spans="11:12" x14ac:dyDescent="0.25">
      <c r="K876" s="125" t="s">
        <v>541</v>
      </c>
      <c r="L876" s="124">
        <v>2284</v>
      </c>
    </row>
    <row r="877" spans="11:12" x14ac:dyDescent="0.25">
      <c r="K877" s="127" t="s">
        <v>542</v>
      </c>
      <c r="L877" s="126">
        <v>2327</v>
      </c>
    </row>
    <row r="878" spans="11:12" x14ac:dyDescent="0.25">
      <c r="K878" s="125" t="s">
        <v>543</v>
      </c>
      <c r="L878" s="124">
        <v>2301</v>
      </c>
    </row>
    <row r="879" spans="11:12" x14ac:dyDescent="0.25">
      <c r="K879" s="127" t="s">
        <v>544</v>
      </c>
      <c r="L879" s="126">
        <v>2066</v>
      </c>
    </row>
    <row r="880" spans="11:12" x14ac:dyDescent="0.25">
      <c r="K880" s="125" t="s">
        <v>545</v>
      </c>
      <c r="L880" s="124">
        <v>2210</v>
      </c>
    </row>
    <row r="881" spans="11:12" x14ac:dyDescent="0.25">
      <c r="K881" s="127" t="s">
        <v>546</v>
      </c>
      <c r="L881" s="126">
        <v>2330</v>
      </c>
    </row>
    <row r="882" spans="11:12" x14ac:dyDescent="0.25">
      <c r="K882" s="125" t="s">
        <v>547</v>
      </c>
      <c r="L882" s="124">
        <v>2216</v>
      </c>
    </row>
    <row r="883" spans="11:12" x14ac:dyDescent="0.25">
      <c r="K883" s="127" t="s">
        <v>548</v>
      </c>
      <c r="L883" s="126">
        <v>2259</v>
      </c>
    </row>
    <row r="884" spans="11:12" x14ac:dyDescent="0.25">
      <c r="K884" s="125" t="s">
        <v>549</v>
      </c>
      <c r="L884" s="124">
        <v>2046</v>
      </c>
    </row>
    <row r="885" spans="11:12" x14ac:dyDescent="0.25">
      <c r="K885" s="127" t="s">
        <v>550</v>
      </c>
      <c r="L885" s="126">
        <v>2141</v>
      </c>
    </row>
    <row r="886" spans="11:12" x14ac:dyDescent="0.25">
      <c r="K886" s="125" t="s">
        <v>551</v>
      </c>
      <c r="L886" s="124">
        <v>2141</v>
      </c>
    </row>
    <row r="887" spans="11:12" x14ac:dyDescent="0.25">
      <c r="K887" s="127" t="s">
        <v>552</v>
      </c>
      <c r="L887" s="126">
        <v>2029</v>
      </c>
    </row>
    <row r="888" spans="11:12" x14ac:dyDescent="0.25">
      <c r="K888" s="125" t="s">
        <v>553</v>
      </c>
      <c r="L888" s="124">
        <v>2018</v>
      </c>
    </row>
    <row r="889" spans="11:12" x14ac:dyDescent="0.25">
      <c r="K889" s="127" t="s">
        <v>554</v>
      </c>
      <c r="L889" s="126">
        <v>2320</v>
      </c>
    </row>
    <row r="890" spans="11:12" x14ac:dyDescent="0.25">
      <c r="K890" s="125" t="s">
        <v>555</v>
      </c>
      <c r="L890" s="124">
        <v>2142</v>
      </c>
    </row>
    <row r="891" spans="11:12" x14ac:dyDescent="0.25">
      <c r="K891" s="127" t="s">
        <v>556</v>
      </c>
      <c r="L891" s="126">
        <v>2196</v>
      </c>
    </row>
    <row r="892" spans="11:12" x14ac:dyDescent="0.25">
      <c r="K892" s="125" t="s">
        <v>557</v>
      </c>
      <c r="L892" s="124">
        <v>2069</v>
      </c>
    </row>
    <row r="893" spans="11:12" x14ac:dyDescent="0.25">
      <c r="K893" s="127" t="s">
        <v>558</v>
      </c>
      <c r="L893" s="126">
        <v>2069</v>
      </c>
    </row>
    <row r="894" spans="11:12" x14ac:dyDescent="0.25">
      <c r="K894" s="125" t="s">
        <v>559</v>
      </c>
      <c r="L894" s="124">
        <v>2336</v>
      </c>
    </row>
    <row r="895" spans="11:12" x14ac:dyDescent="0.25">
      <c r="K895" s="127" t="s">
        <v>560</v>
      </c>
      <c r="L895" s="126">
        <v>2321</v>
      </c>
    </row>
    <row r="896" spans="11:12" x14ac:dyDescent="0.25">
      <c r="K896" s="125" t="s">
        <v>561</v>
      </c>
      <c r="L896" s="124">
        <v>2336</v>
      </c>
    </row>
    <row r="897" spans="11:12" x14ac:dyDescent="0.25">
      <c r="K897" s="127" t="s">
        <v>562</v>
      </c>
      <c r="L897" s="126">
        <v>2336</v>
      </c>
    </row>
    <row r="898" spans="11:12" x14ac:dyDescent="0.25">
      <c r="K898" s="125" t="s">
        <v>563</v>
      </c>
      <c r="L898" s="124">
        <v>2330</v>
      </c>
    </row>
    <row r="899" spans="11:12" x14ac:dyDescent="0.25">
      <c r="K899" s="127" t="s">
        <v>564</v>
      </c>
      <c r="L899" s="126">
        <v>2039</v>
      </c>
    </row>
    <row r="900" spans="11:12" x14ac:dyDescent="0.25">
      <c r="K900" s="125" t="s">
        <v>565</v>
      </c>
      <c r="L900" s="124">
        <v>2011</v>
      </c>
    </row>
    <row r="901" spans="11:12" x14ac:dyDescent="0.25">
      <c r="K901" s="127" t="s">
        <v>566</v>
      </c>
      <c r="L901" s="126">
        <v>2046</v>
      </c>
    </row>
    <row r="902" spans="11:12" x14ac:dyDescent="0.25">
      <c r="K902" s="125" t="s">
        <v>567</v>
      </c>
      <c r="L902" s="124">
        <v>2320</v>
      </c>
    </row>
    <row r="903" spans="11:12" x14ac:dyDescent="0.25">
      <c r="K903" s="127" t="s">
        <v>568</v>
      </c>
      <c r="L903" s="126">
        <v>2112</v>
      </c>
    </row>
    <row r="904" spans="11:12" x14ac:dyDescent="0.25">
      <c r="K904" s="125" t="s">
        <v>569</v>
      </c>
      <c r="L904" s="124">
        <v>2283</v>
      </c>
    </row>
    <row r="905" spans="11:12" x14ac:dyDescent="0.25">
      <c r="K905" s="127" t="s">
        <v>570</v>
      </c>
      <c r="L905" s="126">
        <v>2317</v>
      </c>
    </row>
    <row r="906" spans="11:12" x14ac:dyDescent="0.25">
      <c r="K906" s="125" t="s">
        <v>571</v>
      </c>
      <c r="L906" s="124">
        <v>2318</v>
      </c>
    </row>
    <row r="907" spans="11:12" x14ac:dyDescent="0.25">
      <c r="K907" s="127" t="s">
        <v>572</v>
      </c>
      <c r="L907" s="126">
        <v>2262</v>
      </c>
    </row>
    <row r="908" spans="11:12" x14ac:dyDescent="0.25">
      <c r="K908" s="125" t="s">
        <v>573</v>
      </c>
      <c r="L908" s="124">
        <v>2304</v>
      </c>
    </row>
    <row r="909" spans="11:12" x14ac:dyDescent="0.25">
      <c r="K909" s="127" t="s">
        <v>574</v>
      </c>
      <c r="L909" s="126">
        <v>2335</v>
      </c>
    </row>
    <row r="910" spans="11:12" x14ac:dyDescent="0.25">
      <c r="K910" s="125" t="s">
        <v>575</v>
      </c>
      <c r="L910" s="124">
        <v>2219</v>
      </c>
    </row>
    <row r="911" spans="11:12" x14ac:dyDescent="0.25">
      <c r="K911" s="127" t="s">
        <v>576</v>
      </c>
      <c r="L911" s="126">
        <v>2338</v>
      </c>
    </row>
    <row r="912" spans="11:12" x14ac:dyDescent="0.25">
      <c r="K912" s="125" t="s">
        <v>577</v>
      </c>
      <c r="L912" s="124">
        <v>2333</v>
      </c>
    </row>
    <row r="913" spans="11:12" x14ac:dyDescent="0.25">
      <c r="K913" s="127" t="s">
        <v>578</v>
      </c>
      <c r="L913" s="126">
        <v>2171</v>
      </c>
    </row>
    <row r="914" spans="11:12" x14ac:dyDescent="0.25">
      <c r="K914" s="125" t="s">
        <v>579</v>
      </c>
      <c r="L914" s="124">
        <v>2219</v>
      </c>
    </row>
    <row r="915" spans="11:12" x14ac:dyDescent="0.25">
      <c r="K915" s="127" t="s">
        <v>580</v>
      </c>
      <c r="L915" s="126">
        <v>2251</v>
      </c>
    </row>
    <row r="916" spans="11:12" x14ac:dyDescent="0.25">
      <c r="K916" s="125" t="s">
        <v>581</v>
      </c>
      <c r="L916" s="124">
        <v>2337</v>
      </c>
    </row>
    <row r="917" spans="11:12" x14ac:dyDescent="0.25">
      <c r="K917" s="127" t="s">
        <v>582</v>
      </c>
      <c r="L917" s="126">
        <v>2326</v>
      </c>
    </row>
    <row r="918" spans="11:12" x14ac:dyDescent="0.25">
      <c r="K918" s="125" t="s">
        <v>583</v>
      </c>
      <c r="L918" s="124">
        <v>2330</v>
      </c>
    </row>
    <row r="919" spans="11:12" x14ac:dyDescent="0.25">
      <c r="K919" s="127" t="s">
        <v>584</v>
      </c>
      <c r="L919" s="126">
        <v>2337</v>
      </c>
    </row>
    <row r="920" spans="11:12" x14ac:dyDescent="0.25">
      <c r="K920" s="125" t="s">
        <v>585</v>
      </c>
      <c r="L920" s="124">
        <v>2105</v>
      </c>
    </row>
    <row r="921" spans="11:12" x14ac:dyDescent="0.25">
      <c r="K921" s="127" t="s">
        <v>586</v>
      </c>
      <c r="L921" s="126">
        <v>2330</v>
      </c>
    </row>
    <row r="922" spans="11:12" x14ac:dyDescent="0.25">
      <c r="K922" s="125" t="s">
        <v>587</v>
      </c>
      <c r="L922" s="124">
        <v>2330</v>
      </c>
    </row>
    <row r="923" spans="11:12" x14ac:dyDescent="0.25">
      <c r="K923" s="127" t="s">
        <v>588</v>
      </c>
      <c r="L923" s="126">
        <v>2092</v>
      </c>
    </row>
    <row r="924" spans="11:12" x14ac:dyDescent="0.25">
      <c r="K924" s="125" t="s">
        <v>589</v>
      </c>
      <c r="L924" s="124">
        <v>2324</v>
      </c>
    </row>
    <row r="925" spans="11:12" x14ac:dyDescent="0.25">
      <c r="K925" s="127" t="s">
        <v>590</v>
      </c>
      <c r="L925" s="126">
        <v>2286</v>
      </c>
    </row>
    <row r="926" spans="11:12" x14ac:dyDescent="0.25">
      <c r="K926" s="125" t="s">
        <v>591</v>
      </c>
      <c r="L926" s="124">
        <v>2330</v>
      </c>
    </row>
    <row r="927" spans="11:12" x14ac:dyDescent="0.25">
      <c r="K927" s="127" t="s">
        <v>592</v>
      </c>
      <c r="L927" s="126">
        <v>2162</v>
      </c>
    </row>
    <row r="928" spans="11:12" x14ac:dyDescent="0.25">
      <c r="K928" s="125" t="s">
        <v>593</v>
      </c>
      <c r="L928" s="124">
        <v>2337</v>
      </c>
    </row>
    <row r="929" spans="11:12" x14ac:dyDescent="0.25">
      <c r="K929" s="127" t="s">
        <v>594</v>
      </c>
      <c r="L929" s="126">
        <v>2261</v>
      </c>
    </row>
    <row r="930" spans="11:12" x14ac:dyDescent="0.25">
      <c r="K930" s="125" t="s">
        <v>595</v>
      </c>
      <c r="L930" s="124">
        <v>2315</v>
      </c>
    </row>
    <row r="931" spans="11:12" x14ac:dyDescent="0.25">
      <c r="K931" s="127" t="s">
        <v>596</v>
      </c>
      <c r="L931" s="126">
        <v>2307</v>
      </c>
    </row>
    <row r="932" spans="11:12" x14ac:dyDescent="0.25">
      <c r="K932" s="125" t="s">
        <v>597</v>
      </c>
      <c r="L932" s="124">
        <v>2128</v>
      </c>
    </row>
    <row r="933" spans="11:12" x14ac:dyDescent="0.25">
      <c r="K933" s="127" t="s">
        <v>598</v>
      </c>
      <c r="L933" s="126">
        <v>2264</v>
      </c>
    </row>
    <row r="934" spans="11:12" x14ac:dyDescent="0.25">
      <c r="K934" s="125" t="s">
        <v>599</v>
      </c>
      <c r="L934" s="124">
        <v>2330</v>
      </c>
    </row>
    <row r="935" spans="11:12" x14ac:dyDescent="0.25">
      <c r="K935" s="127" t="s">
        <v>600</v>
      </c>
      <c r="L935" s="126">
        <v>2331</v>
      </c>
    </row>
    <row r="936" spans="11:12" x14ac:dyDescent="0.25">
      <c r="K936" s="125" t="s">
        <v>601</v>
      </c>
      <c r="L936" s="124">
        <v>2330</v>
      </c>
    </row>
    <row r="937" spans="11:12" x14ac:dyDescent="0.25">
      <c r="K937" s="127" t="s">
        <v>602</v>
      </c>
      <c r="L937" s="126">
        <v>2325</v>
      </c>
    </row>
    <row r="938" spans="11:12" x14ac:dyDescent="0.25">
      <c r="K938" s="125" t="s">
        <v>603</v>
      </c>
      <c r="L938" s="124">
        <v>2317</v>
      </c>
    </row>
    <row r="939" spans="11:12" x14ac:dyDescent="0.25">
      <c r="K939" s="127" t="s">
        <v>604</v>
      </c>
      <c r="L939" s="126">
        <v>2326</v>
      </c>
    </row>
    <row r="940" spans="11:12" x14ac:dyDescent="0.25">
      <c r="K940" s="125" t="s">
        <v>605</v>
      </c>
      <c r="L940" s="124">
        <v>2250</v>
      </c>
    </row>
    <row r="941" spans="11:12" x14ac:dyDescent="0.25">
      <c r="K941" s="127" t="s">
        <v>606</v>
      </c>
      <c r="L941" s="126">
        <v>2034</v>
      </c>
    </row>
    <row r="942" spans="11:12" x14ac:dyDescent="0.25">
      <c r="K942" s="125" t="s">
        <v>607</v>
      </c>
      <c r="L942" s="124">
        <v>2221</v>
      </c>
    </row>
    <row r="943" spans="11:12" x14ac:dyDescent="0.25">
      <c r="K943" s="127" t="s">
        <v>608</v>
      </c>
      <c r="L943" s="126">
        <v>2320</v>
      </c>
    </row>
    <row r="944" spans="11:12" x14ac:dyDescent="0.25">
      <c r="K944" s="125" t="s">
        <v>609</v>
      </c>
      <c r="L944" s="124">
        <v>2330</v>
      </c>
    </row>
    <row r="945" spans="11:12" x14ac:dyDescent="0.25">
      <c r="K945" s="127" t="s">
        <v>610</v>
      </c>
      <c r="L945" s="126">
        <v>2136</v>
      </c>
    </row>
    <row r="946" spans="11:12" x14ac:dyDescent="0.25">
      <c r="K946" s="125" t="s">
        <v>611</v>
      </c>
      <c r="L946" s="124">
        <v>2074</v>
      </c>
    </row>
    <row r="947" spans="11:12" x14ac:dyDescent="0.25">
      <c r="K947" s="127" t="s">
        <v>612</v>
      </c>
      <c r="L947" s="126">
        <v>2287</v>
      </c>
    </row>
    <row r="948" spans="11:12" x14ac:dyDescent="0.25">
      <c r="K948" s="125" t="s">
        <v>613</v>
      </c>
      <c r="L948" s="124">
        <v>2284</v>
      </c>
    </row>
    <row r="949" spans="11:12" x14ac:dyDescent="0.25">
      <c r="K949" s="127" t="s">
        <v>614</v>
      </c>
      <c r="L949" s="126">
        <v>2775</v>
      </c>
    </row>
    <row r="950" spans="11:12" x14ac:dyDescent="0.25">
      <c r="K950" s="125" t="s">
        <v>615</v>
      </c>
      <c r="L950" s="124">
        <v>2088</v>
      </c>
    </row>
    <row r="951" spans="11:12" x14ac:dyDescent="0.25">
      <c r="K951" s="127" t="s">
        <v>616</v>
      </c>
      <c r="L951" s="126">
        <v>2250</v>
      </c>
    </row>
    <row r="952" spans="11:12" x14ac:dyDescent="0.25">
      <c r="K952" s="125" t="s">
        <v>617</v>
      </c>
      <c r="L952" s="124">
        <v>2775</v>
      </c>
    </row>
    <row r="953" spans="11:12" x14ac:dyDescent="0.25">
      <c r="K953" s="127" t="s">
        <v>618</v>
      </c>
      <c r="L953" s="126">
        <v>2330</v>
      </c>
    </row>
    <row r="954" spans="11:12" x14ac:dyDescent="0.25">
      <c r="K954" s="125" t="s">
        <v>619</v>
      </c>
      <c r="L954" s="124">
        <v>2257</v>
      </c>
    </row>
    <row r="955" spans="11:12" x14ac:dyDescent="0.25">
      <c r="K955" s="127" t="s">
        <v>620</v>
      </c>
      <c r="L955" s="126">
        <v>2075</v>
      </c>
    </row>
    <row r="956" spans="11:12" x14ac:dyDescent="0.25">
      <c r="K956" s="125" t="s">
        <v>621</v>
      </c>
      <c r="L956" s="124">
        <v>2075</v>
      </c>
    </row>
    <row r="957" spans="11:12" x14ac:dyDescent="0.25">
      <c r="K957" s="127" t="s">
        <v>622</v>
      </c>
      <c r="L957" s="126">
        <v>2065</v>
      </c>
    </row>
    <row r="958" spans="11:12" x14ac:dyDescent="0.25">
      <c r="K958" s="125" t="s">
        <v>623</v>
      </c>
      <c r="L958" s="124">
        <v>2044</v>
      </c>
    </row>
    <row r="959" spans="11:12" x14ac:dyDescent="0.25">
      <c r="K959" s="127" t="s">
        <v>624</v>
      </c>
      <c r="L959" s="126">
        <v>2327</v>
      </c>
    </row>
    <row r="960" spans="11:12" x14ac:dyDescent="0.25">
      <c r="K960" s="125" t="s">
        <v>625</v>
      </c>
      <c r="L960" s="124">
        <v>2335</v>
      </c>
    </row>
    <row r="961" spans="11:12" x14ac:dyDescent="0.25">
      <c r="K961" s="127" t="s">
        <v>626</v>
      </c>
      <c r="L961" s="126">
        <v>2048</v>
      </c>
    </row>
    <row r="962" spans="11:12" x14ac:dyDescent="0.25">
      <c r="K962" s="125" t="s">
        <v>627</v>
      </c>
      <c r="L962" s="124">
        <v>2337</v>
      </c>
    </row>
    <row r="963" spans="11:12" x14ac:dyDescent="0.25">
      <c r="K963" s="127" t="s">
        <v>628</v>
      </c>
      <c r="L963" s="126">
        <v>2287</v>
      </c>
    </row>
    <row r="964" spans="11:12" x14ac:dyDescent="0.25">
      <c r="K964" s="125" t="s">
        <v>629</v>
      </c>
      <c r="L964" s="124">
        <v>2295</v>
      </c>
    </row>
    <row r="965" spans="11:12" x14ac:dyDescent="0.25">
      <c r="K965" s="127" t="s">
        <v>630</v>
      </c>
      <c r="L965" s="126">
        <v>2320</v>
      </c>
    </row>
    <row r="966" spans="11:12" x14ac:dyDescent="0.25">
      <c r="K966" s="125" t="s">
        <v>631</v>
      </c>
      <c r="L966" s="124">
        <v>2135</v>
      </c>
    </row>
    <row r="967" spans="11:12" x14ac:dyDescent="0.25">
      <c r="K967" s="127" t="s">
        <v>632</v>
      </c>
      <c r="L967" s="126">
        <v>2136</v>
      </c>
    </row>
    <row r="968" spans="11:12" x14ac:dyDescent="0.25">
      <c r="K968" s="125" t="s">
        <v>633</v>
      </c>
      <c r="L968" s="124">
        <v>2140</v>
      </c>
    </row>
    <row r="969" spans="11:12" x14ac:dyDescent="0.25">
      <c r="K969" s="127" t="s">
        <v>634</v>
      </c>
      <c r="L969" s="126">
        <v>2415</v>
      </c>
    </row>
    <row r="970" spans="11:12" x14ac:dyDescent="0.25">
      <c r="K970" s="125" t="s">
        <v>635</v>
      </c>
      <c r="L970" s="124">
        <v>2130</v>
      </c>
    </row>
    <row r="971" spans="11:12" x14ac:dyDescent="0.25">
      <c r="K971" s="127" t="s">
        <v>836</v>
      </c>
      <c r="L971" s="126">
        <v>2287</v>
      </c>
    </row>
    <row r="972" spans="11:12" x14ac:dyDescent="0.25">
      <c r="K972" s="125" t="s">
        <v>636</v>
      </c>
      <c r="L972" s="124">
        <v>2259</v>
      </c>
    </row>
    <row r="973" spans="11:12" x14ac:dyDescent="0.25">
      <c r="K973" s="127" t="s">
        <v>637</v>
      </c>
      <c r="L973" s="126">
        <v>2264</v>
      </c>
    </row>
    <row r="974" spans="11:12" x14ac:dyDescent="0.25">
      <c r="K974" s="125" t="s">
        <v>638</v>
      </c>
      <c r="L974" s="124">
        <v>2010</v>
      </c>
    </row>
    <row r="975" spans="11:12" x14ac:dyDescent="0.25">
      <c r="K975" s="127" t="s">
        <v>639</v>
      </c>
      <c r="L975" s="126">
        <v>2421</v>
      </c>
    </row>
    <row r="976" spans="11:12" x14ac:dyDescent="0.25">
      <c r="K976" s="125" t="s">
        <v>640</v>
      </c>
      <c r="L976" s="124">
        <v>2232</v>
      </c>
    </row>
    <row r="977" spans="11:12" x14ac:dyDescent="0.25">
      <c r="K977" s="127" t="s">
        <v>641</v>
      </c>
      <c r="L977" s="126">
        <v>2324</v>
      </c>
    </row>
    <row r="978" spans="11:12" x14ac:dyDescent="0.25">
      <c r="K978" s="125" t="s">
        <v>642</v>
      </c>
      <c r="L978" s="124">
        <v>2324</v>
      </c>
    </row>
    <row r="979" spans="11:12" x14ac:dyDescent="0.25">
      <c r="K979" s="127" t="s">
        <v>643</v>
      </c>
      <c r="L979" s="126">
        <v>2281</v>
      </c>
    </row>
    <row r="980" spans="11:12" x14ac:dyDescent="0.25">
      <c r="K980" s="125" t="s">
        <v>644</v>
      </c>
      <c r="L980" s="124">
        <v>2281</v>
      </c>
    </row>
    <row r="981" spans="11:12" x14ac:dyDescent="0.25">
      <c r="K981" s="127" t="s">
        <v>645</v>
      </c>
      <c r="L981" s="126">
        <v>2281</v>
      </c>
    </row>
    <row r="982" spans="11:12" x14ac:dyDescent="0.25">
      <c r="K982" s="125" t="s">
        <v>646</v>
      </c>
      <c r="L982" s="124">
        <v>2325</v>
      </c>
    </row>
    <row r="983" spans="11:12" x14ac:dyDescent="0.25">
      <c r="K983" s="127" t="s">
        <v>647</v>
      </c>
      <c r="L983" s="126">
        <v>2044</v>
      </c>
    </row>
    <row r="984" spans="11:12" x14ac:dyDescent="0.25">
      <c r="K984" s="125" t="s">
        <v>648</v>
      </c>
      <c r="L984" s="124">
        <v>2000</v>
      </c>
    </row>
    <row r="985" spans="11:12" x14ac:dyDescent="0.25">
      <c r="K985" s="127" t="s">
        <v>649</v>
      </c>
      <c r="L985" s="126">
        <v>2001</v>
      </c>
    </row>
    <row r="986" spans="11:12" x14ac:dyDescent="0.25">
      <c r="K986" s="125" t="s">
        <v>650</v>
      </c>
      <c r="L986" s="124">
        <v>2001</v>
      </c>
    </row>
    <row r="987" spans="11:12" x14ac:dyDescent="0.25">
      <c r="K987" s="127" t="s">
        <v>651</v>
      </c>
      <c r="L987" s="126">
        <v>2020</v>
      </c>
    </row>
    <row r="988" spans="11:12" x14ac:dyDescent="0.25">
      <c r="K988" s="125" t="s">
        <v>652</v>
      </c>
      <c r="L988" s="124">
        <v>2129</v>
      </c>
    </row>
    <row r="989" spans="11:12" x14ac:dyDescent="0.25">
      <c r="K989" s="127" t="s">
        <v>653</v>
      </c>
      <c r="L989" s="126">
        <v>2224</v>
      </c>
    </row>
    <row r="990" spans="11:12" x14ac:dyDescent="0.25">
      <c r="K990" s="125" t="s">
        <v>654</v>
      </c>
      <c r="L990" s="124">
        <v>2224</v>
      </c>
    </row>
    <row r="991" spans="11:12" x14ac:dyDescent="0.25">
      <c r="K991" s="127" t="s">
        <v>655</v>
      </c>
      <c r="L991" s="126">
        <v>2259</v>
      </c>
    </row>
    <row r="992" spans="11:12" x14ac:dyDescent="0.25">
      <c r="K992" s="125" t="s">
        <v>656</v>
      </c>
      <c r="L992" s="124">
        <v>2324</v>
      </c>
    </row>
    <row r="993" spans="11:12" x14ac:dyDescent="0.25">
      <c r="K993" s="127" t="s">
        <v>657</v>
      </c>
      <c r="L993" s="126">
        <v>2026</v>
      </c>
    </row>
    <row r="994" spans="11:12" x14ac:dyDescent="0.25">
      <c r="K994" s="125" t="s">
        <v>658</v>
      </c>
      <c r="L994" s="124">
        <v>2319</v>
      </c>
    </row>
    <row r="995" spans="11:12" x14ac:dyDescent="0.25">
      <c r="K995" s="127" t="s">
        <v>659</v>
      </c>
      <c r="L995" s="126">
        <v>2111</v>
      </c>
    </row>
    <row r="996" spans="11:12" x14ac:dyDescent="0.25">
      <c r="K996" s="125" t="s">
        <v>660</v>
      </c>
      <c r="L996" s="124">
        <v>2229</v>
      </c>
    </row>
    <row r="997" spans="11:12" x14ac:dyDescent="0.25">
      <c r="K997" s="127" t="s">
        <v>661</v>
      </c>
      <c r="L997" s="126">
        <v>2088</v>
      </c>
    </row>
    <row r="998" spans="11:12" x14ac:dyDescent="0.25">
      <c r="K998" s="125" t="s">
        <v>662</v>
      </c>
      <c r="L998" s="124">
        <v>2322</v>
      </c>
    </row>
    <row r="999" spans="11:12" x14ac:dyDescent="0.25">
      <c r="K999" s="127" t="s">
        <v>663</v>
      </c>
      <c r="L999" s="126">
        <v>2250</v>
      </c>
    </row>
    <row r="1000" spans="11:12" x14ac:dyDescent="0.25">
      <c r="K1000" s="125" t="s">
        <v>664</v>
      </c>
      <c r="L1000" s="124">
        <v>2316</v>
      </c>
    </row>
    <row r="1001" spans="11:12" x14ac:dyDescent="0.25">
      <c r="K1001" s="127" t="s">
        <v>665</v>
      </c>
      <c r="L1001" s="126">
        <v>2107</v>
      </c>
    </row>
    <row r="1002" spans="11:12" x14ac:dyDescent="0.25">
      <c r="K1002" s="125" t="s">
        <v>666</v>
      </c>
      <c r="L1002" s="124">
        <v>2324</v>
      </c>
    </row>
    <row r="1003" spans="11:12" x14ac:dyDescent="0.25">
      <c r="K1003" s="127" t="s">
        <v>667</v>
      </c>
      <c r="L1003" s="126">
        <v>2320</v>
      </c>
    </row>
    <row r="1004" spans="11:12" x14ac:dyDescent="0.25">
      <c r="K1004" s="125" t="s">
        <v>668</v>
      </c>
      <c r="L1004" s="124">
        <v>2044</v>
      </c>
    </row>
    <row r="1005" spans="11:12" x14ac:dyDescent="0.25">
      <c r="K1005" s="127" t="s">
        <v>669</v>
      </c>
      <c r="L1005" s="126">
        <v>2250</v>
      </c>
    </row>
    <row r="1006" spans="11:12" x14ac:dyDescent="0.25">
      <c r="K1006" s="125" t="s">
        <v>670</v>
      </c>
      <c r="L1006" s="124">
        <v>2323</v>
      </c>
    </row>
    <row r="1007" spans="11:12" x14ac:dyDescent="0.25">
      <c r="K1007" s="127" t="s">
        <v>671</v>
      </c>
      <c r="L1007" s="126">
        <v>2111</v>
      </c>
    </row>
    <row r="1008" spans="11:12" x14ac:dyDescent="0.25">
      <c r="K1008" s="125" t="s">
        <v>672</v>
      </c>
      <c r="L1008" s="124">
        <v>2284</v>
      </c>
    </row>
    <row r="1009" spans="11:12" x14ac:dyDescent="0.25">
      <c r="K1009" s="127" t="s">
        <v>673</v>
      </c>
      <c r="L1009" s="126">
        <v>2084</v>
      </c>
    </row>
    <row r="1010" spans="11:12" x14ac:dyDescent="0.25">
      <c r="K1010" s="125" t="s">
        <v>674</v>
      </c>
      <c r="L1010" s="124">
        <v>2260</v>
      </c>
    </row>
    <row r="1011" spans="11:12" x14ac:dyDescent="0.25">
      <c r="K1011" s="127" t="s">
        <v>675</v>
      </c>
      <c r="L1011" s="126">
        <v>2261</v>
      </c>
    </row>
    <row r="1012" spans="11:12" x14ac:dyDescent="0.25">
      <c r="K1012" s="125" t="s">
        <v>676</v>
      </c>
      <c r="L1012" s="124">
        <v>2261</v>
      </c>
    </row>
    <row r="1013" spans="11:12" x14ac:dyDescent="0.25">
      <c r="K1013" s="127" t="s">
        <v>677</v>
      </c>
      <c r="L1013" s="126">
        <v>2300</v>
      </c>
    </row>
    <row r="1014" spans="11:12" x14ac:dyDescent="0.25">
      <c r="K1014" s="125" t="s">
        <v>678</v>
      </c>
      <c r="L1014" s="124">
        <v>2291</v>
      </c>
    </row>
    <row r="1015" spans="11:12" x14ac:dyDescent="0.25">
      <c r="K1015" s="127" t="s">
        <v>679</v>
      </c>
      <c r="L1015" s="126">
        <v>2330</v>
      </c>
    </row>
    <row r="1016" spans="11:12" x14ac:dyDescent="0.25">
      <c r="K1016" s="125" t="s">
        <v>680</v>
      </c>
      <c r="L1016" s="124">
        <v>2000</v>
      </c>
    </row>
    <row r="1017" spans="11:12" x14ac:dyDescent="0.25">
      <c r="K1017" s="127" t="s">
        <v>681</v>
      </c>
      <c r="L1017" s="126">
        <v>2088</v>
      </c>
    </row>
    <row r="1018" spans="11:12" x14ac:dyDescent="0.25">
      <c r="K1018" s="125" t="s">
        <v>682</v>
      </c>
      <c r="L1018" s="124">
        <v>2120</v>
      </c>
    </row>
    <row r="1019" spans="11:12" x14ac:dyDescent="0.25">
      <c r="K1019" s="127" t="s">
        <v>683</v>
      </c>
      <c r="L1019" s="126">
        <v>2322</v>
      </c>
    </row>
    <row r="1020" spans="11:12" x14ac:dyDescent="0.25">
      <c r="K1020" s="125" t="s">
        <v>684</v>
      </c>
      <c r="L1020" s="124">
        <v>2297</v>
      </c>
    </row>
    <row r="1021" spans="11:12" x14ac:dyDescent="0.25">
      <c r="K1021" s="127" t="s">
        <v>685</v>
      </c>
      <c r="L1021" s="126">
        <v>2290</v>
      </c>
    </row>
    <row r="1022" spans="11:12" x14ac:dyDescent="0.25">
      <c r="K1022" s="125" t="s">
        <v>686</v>
      </c>
      <c r="L1022" s="124">
        <v>2421</v>
      </c>
    </row>
    <row r="1023" spans="11:12" x14ac:dyDescent="0.25">
      <c r="K1023" s="127" t="s">
        <v>687</v>
      </c>
      <c r="L1023" s="126">
        <v>2322</v>
      </c>
    </row>
    <row r="1024" spans="11:12" x14ac:dyDescent="0.25">
      <c r="K1024" s="125" t="s">
        <v>688</v>
      </c>
      <c r="L1024" s="124">
        <v>2337</v>
      </c>
    </row>
    <row r="1025" spans="11:12" x14ac:dyDescent="0.25">
      <c r="K1025" s="127" t="s">
        <v>689</v>
      </c>
      <c r="L1025" s="126">
        <v>2261</v>
      </c>
    </row>
    <row r="1026" spans="11:12" x14ac:dyDescent="0.25">
      <c r="K1026" s="125" t="s">
        <v>690</v>
      </c>
      <c r="L1026" s="124">
        <v>2283</v>
      </c>
    </row>
    <row r="1027" spans="11:12" x14ac:dyDescent="0.25">
      <c r="K1027" s="127" t="s">
        <v>691</v>
      </c>
      <c r="L1027" s="126">
        <v>2283</v>
      </c>
    </row>
    <row r="1028" spans="11:12" x14ac:dyDescent="0.25">
      <c r="K1028" s="125" t="s">
        <v>692</v>
      </c>
      <c r="L1028" s="124">
        <v>2263</v>
      </c>
    </row>
    <row r="1029" spans="11:12" x14ac:dyDescent="0.25">
      <c r="K1029" s="127" t="s">
        <v>693</v>
      </c>
      <c r="L1029" s="126">
        <v>2105</v>
      </c>
    </row>
    <row r="1030" spans="11:12" x14ac:dyDescent="0.25">
      <c r="K1030" s="125" t="s">
        <v>694</v>
      </c>
      <c r="L1030" s="124">
        <v>2421</v>
      </c>
    </row>
    <row r="1031" spans="11:12" x14ac:dyDescent="0.25">
      <c r="K1031" s="127" t="s">
        <v>695</v>
      </c>
      <c r="L1031" s="126">
        <v>2259</v>
      </c>
    </row>
    <row r="1032" spans="11:12" x14ac:dyDescent="0.25">
      <c r="K1032" s="125" t="s">
        <v>696</v>
      </c>
      <c r="L1032" s="124">
        <v>2259</v>
      </c>
    </row>
    <row r="1033" spans="11:12" x14ac:dyDescent="0.25">
      <c r="K1033" s="127" t="s">
        <v>697</v>
      </c>
      <c r="L1033" s="126">
        <v>2261</v>
      </c>
    </row>
    <row r="1034" spans="11:12" x14ac:dyDescent="0.25">
      <c r="K1034" s="125" t="s">
        <v>698</v>
      </c>
      <c r="L1034" s="124">
        <v>2074</v>
      </c>
    </row>
    <row r="1035" spans="11:12" x14ac:dyDescent="0.25">
      <c r="K1035" s="127" t="s">
        <v>699</v>
      </c>
      <c r="L1035" s="126">
        <v>2205</v>
      </c>
    </row>
    <row r="1036" spans="11:12" x14ac:dyDescent="0.25">
      <c r="K1036" s="125" t="s">
        <v>700</v>
      </c>
      <c r="L1036" s="124">
        <v>2324</v>
      </c>
    </row>
    <row r="1037" spans="11:12" x14ac:dyDescent="0.25">
      <c r="K1037" s="127" t="s">
        <v>701</v>
      </c>
      <c r="L1037" s="126">
        <v>2007</v>
      </c>
    </row>
    <row r="1038" spans="11:12" x14ac:dyDescent="0.25">
      <c r="K1038" s="125" t="s">
        <v>702</v>
      </c>
      <c r="L1038" s="124">
        <v>2257</v>
      </c>
    </row>
    <row r="1039" spans="11:12" x14ac:dyDescent="0.25">
      <c r="K1039" s="127" t="s">
        <v>703</v>
      </c>
      <c r="L1039" s="126">
        <v>2257</v>
      </c>
    </row>
    <row r="1040" spans="11:12" x14ac:dyDescent="0.25">
      <c r="K1040" s="125" t="s">
        <v>704</v>
      </c>
      <c r="L1040" s="124">
        <v>2206</v>
      </c>
    </row>
    <row r="1041" spans="11:12" x14ac:dyDescent="0.25">
      <c r="K1041" s="127" t="s">
        <v>705</v>
      </c>
      <c r="L1041" s="126">
        <v>2006</v>
      </c>
    </row>
    <row r="1042" spans="11:12" x14ac:dyDescent="0.25">
      <c r="K1042" s="125" t="s">
        <v>706</v>
      </c>
      <c r="L1042" s="124">
        <v>2250</v>
      </c>
    </row>
    <row r="1043" spans="11:12" x14ac:dyDescent="0.25">
      <c r="K1043" s="127" t="s">
        <v>707</v>
      </c>
      <c r="L1043" s="126">
        <v>2415</v>
      </c>
    </row>
    <row r="1044" spans="11:12" x14ac:dyDescent="0.25">
      <c r="K1044" s="125" t="s">
        <v>708</v>
      </c>
      <c r="L1044" s="124">
        <v>2336</v>
      </c>
    </row>
    <row r="1045" spans="11:12" x14ac:dyDescent="0.25">
      <c r="K1045" s="127" t="s">
        <v>709</v>
      </c>
      <c r="L1045" s="126">
        <v>2421</v>
      </c>
    </row>
    <row r="1046" spans="11:12" x14ac:dyDescent="0.25">
      <c r="K1046" s="125" t="s">
        <v>710</v>
      </c>
      <c r="L1046" s="124">
        <v>2280</v>
      </c>
    </row>
    <row r="1047" spans="11:12" x14ac:dyDescent="0.25">
      <c r="K1047" s="127" t="s">
        <v>711</v>
      </c>
      <c r="L1047" s="126">
        <v>2259</v>
      </c>
    </row>
    <row r="1048" spans="11:12" x14ac:dyDescent="0.25">
      <c r="K1048" s="125" t="s">
        <v>712</v>
      </c>
      <c r="L1048" s="124">
        <v>2030</v>
      </c>
    </row>
    <row r="1049" spans="11:12" x14ac:dyDescent="0.25">
      <c r="K1049" s="127" t="s">
        <v>713</v>
      </c>
      <c r="L1049" s="126">
        <v>2323</v>
      </c>
    </row>
    <row r="1050" spans="11:12" x14ac:dyDescent="0.25">
      <c r="K1050" s="125" t="s">
        <v>714</v>
      </c>
      <c r="L1050" s="124">
        <v>2325</v>
      </c>
    </row>
    <row r="1051" spans="11:12" x14ac:dyDescent="0.25">
      <c r="K1051" s="127" t="s">
        <v>715</v>
      </c>
      <c r="L1051" s="126">
        <v>2321</v>
      </c>
    </row>
    <row r="1052" spans="11:12" x14ac:dyDescent="0.25">
      <c r="K1052" s="125" t="s">
        <v>716</v>
      </c>
      <c r="L1052" s="124">
        <v>2163</v>
      </c>
    </row>
    <row r="1053" spans="11:12" x14ac:dyDescent="0.25">
      <c r="K1053" s="127" t="s">
        <v>717</v>
      </c>
      <c r="L1053" s="126">
        <v>2259</v>
      </c>
    </row>
    <row r="1054" spans="11:12" x14ac:dyDescent="0.25">
      <c r="K1054" s="125" t="s">
        <v>718</v>
      </c>
      <c r="L1054" s="124">
        <v>2257</v>
      </c>
    </row>
    <row r="1055" spans="11:12" x14ac:dyDescent="0.25">
      <c r="K1055" s="127" t="s">
        <v>719</v>
      </c>
      <c r="L1055" s="126">
        <v>2257</v>
      </c>
    </row>
    <row r="1056" spans="11:12" x14ac:dyDescent="0.25">
      <c r="K1056" s="125" t="s">
        <v>720</v>
      </c>
      <c r="L1056" s="124">
        <v>2076</v>
      </c>
    </row>
    <row r="1057" spans="11:12" x14ac:dyDescent="0.25">
      <c r="K1057" s="127" t="s">
        <v>721</v>
      </c>
      <c r="L1057" s="126">
        <v>2077</v>
      </c>
    </row>
    <row r="1058" spans="11:12" x14ac:dyDescent="0.25">
      <c r="K1058" s="125" t="s">
        <v>722</v>
      </c>
      <c r="L1058" s="124">
        <v>2278</v>
      </c>
    </row>
    <row r="1059" spans="11:12" x14ac:dyDescent="0.25">
      <c r="K1059" s="127" t="s">
        <v>723</v>
      </c>
      <c r="L1059" s="126">
        <v>2325</v>
      </c>
    </row>
    <row r="1060" spans="11:12" x14ac:dyDescent="0.25">
      <c r="K1060" s="125" t="s">
        <v>728</v>
      </c>
      <c r="L1060" s="124">
        <v>2320</v>
      </c>
    </row>
    <row r="1061" spans="11:12" x14ac:dyDescent="0.25">
      <c r="K1061" s="127" t="s">
        <v>729</v>
      </c>
      <c r="L1061" s="126">
        <v>2259</v>
      </c>
    </row>
    <row r="1062" spans="11:12" x14ac:dyDescent="0.25">
      <c r="K1062" s="125" t="s">
        <v>730</v>
      </c>
      <c r="L1062" s="124">
        <v>2324</v>
      </c>
    </row>
    <row r="1063" spans="11:12" x14ac:dyDescent="0.25">
      <c r="K1063" s="127" t="s">
        <v>731</v>
      </c>
      <c r="L1063" s="126">
        <v>2287</v>
      </c>
    </row>
    <row r="1064" spans="11:12" x14ac:dyDescent="0.25">
      <c r="K1064" s="125" t="s">
        <v>732</v>
      </c>
      <c r="L1064" s="124">
        <v>2260</v>
      </c>
    </row>
    <row r="1065" spans="11:12" x14ac:dyDescent="0.25">
      <c r="K1065" s="127" t="s">
        <v>733</v>
      </c>
      <c r="L1065" s="126">
        <v>2330</v>
      </c>
    </row>
    <row r="1066" spans="11:12" x14ac:dyDescent="0.25">
      <c r="K1066" s="125" t="s">
        <v>734</v>
      </c>
      <c r="L1066" s="124">
        <v>2267</v>
      </c>
    </row>
    <row r="1067" spans="11:12" x14ac:dyDescent="0.25">
      <c r="K1067" s="127" t="s">
        <v>735</v>
      </c>
      <c r="L1067" s="126">
        <v>2304</v>
      </c>
    </row>
    <row r="1068" spans="11:12" x14ac:dyDescent="0.25">
      <c r="K1068" s="125" t="s">
        <v>736</v>
      </c>
      <c r="L1068" s="124">
        <v>2298</v>
      </c>
    </row>
    <row r="1069" spans="11:12" x14ac:dyDescent="0.25">
      <c r="K1069" s="127" t="s">
        <v>737</v>
      </c>
      <c r="L1069" s="126">
        <v>2298</v>
      </c>
    </row>
    <row r="1070" spans="11:12" x14ac:dyDescent="0.25">
      <c r="K1070" s="125" t="s">
        <v>738</v>
      </c>
      <c r="L1070" s="124">
        <v>2046</v>
      </c>
    </row>
    <row r="1071" spans="11:12" x14ac:dyDescent="0.25">
      <c r="K1071" s="127" t="s">
        <v>739</v>
      </c>
      <c r="L1071" s="126">
        <v>2330</v>
      </c>
    </row>
    <row r="1072" spans="11:12" x14ac:dyDescent="0.25">
      <c r="K1072" s="125" t="s">
        <v>740</v>
      </c>
      <c r="L1072" s="124">
        <v>2282</v>
      </c>
    </row>
    <row r="1073" spans="11:12" x14ac:dyDescent="0.25">
      <c r="K1073" s="127" t="s">
        <v>741</v>
      </c>
      <c r="L1073" s="126">
        <v>2259</v>
      </c>
    </row>
    <row r="1074" spans="11:12" x14ac:dyDescent="0.25">
      <c r="K1074" s="125" t="s">
        <v>742</v>
      </c>
      <c r="L1074" s="124">
        <v>2074</v>
      </c>
    </row>
    <row r="1075" spans="11:12" x14ac:dyDescent="0.25">
      <c r="K1075" s="127" t="s">
        <v>743</v>
      </c>
      <c r="L1075" s="126">
        <v>2102</v>
      </c>
    </row>
    <row r="1076" spans="11:12" x14ac:dyDescent="0.25">
      <c r="K1076" s="125" t="s">
        <v>744</v>
      </c>
      <c r="L1076" s="124">
        <v>2100</v>
      </c>
    </row>
    <row r="1077" spans="11:12" x14ac:dyDescent="0.25">
      <c r="K1077" s="127" t="s">
        <v>745</v>
      </c>
      <c r="L1077" s="126">
        <v>2229</v>
      </c>
    </row>
    <row r="1078" spans="11:12" x14ac:dyDescent="0.25">
      <c r="K1078" s="125" t="s">
        <v>746</v>
      </c>
      <c r="L1078" s="124">
        <v>2259</v>
      </c>
    </row>
    <row r="1079" spans="11:12" x14ac:dyDescent="0.25">
      <c r="K1079" s="127" t="s">
        <v>747</v>
      </c>
      <c r="L1079" s="126">
        <v>2233</v>
      </c>
    </row>
    <row r="1080" spans="11:12" x14ac:dyDescent="0.25">
      <c r="K1080" s="125" t="s">
        <v>748</v>
      </c>
      <c r="L1080" s="124">
        <v>2017</v>
      </c>
    </row>
    <row r="1081" spans="11:12" x14ac:dyDescent="0.25">
      <c r="K1081" s="127" t="s">
        <v>749</v>
      </c>
      <c r="L1081" s="126">
        <v>2030</v>
      </c>
    </row>
    <row r="1082" spans="11:12" x14ac:dyDescent="0.25">
      <c r="K1082" s="125" t="s">
        <v>750</v>
      </c>
      <c r="L1082" s="124">
        <v>2325</v>
      </c>
    </row>
    <row r="1083" spans="11:12" x14ac:dyDescent="0.25">
      <c r="K1083" s="127" t="s">
        <v>751</v>
      </c>
      <c r="L1083" s="126">
        <v>2330</v>
      </c>
    </row>
    <row r="1084" spans="11:12" x14ac:dyDescent="0.25">
      <c r="K1084" s="125" t="s">
        <v>752</v>
      </c>
      <c r="L1084" s="124">
        <v>2330</v>
      </c>
    </row>
    <row r="1085" spans="11:12" x14ac:dyDescent="0.25">
      <c r="K1085" s="127" t="s">
        <v>753</v>
      </c>
      <c r="L1085" s="126">
        <v>2024</v>
      </c>
    </row>
    <row r="1086" spans="11:12" x14ac:dyDescent="0.25">
      <c r="K1086" s="125" t="s">
        <v>754</v>
      </c>
      <c r="L1086" s="124">
        <v>2337</v>
      </c>
    </row>
    <row r="1087" spans="11:12" x14ac:dyDescent="0.25">
      <c r="K1087" s="127" t="s">
        <v>755</v>
      </c>
      <c r="L1087" s="126">
        <v>2060</v>
      </c>
    </row>
    <row r="1088" spans="11:12" x14ac:dyDescent="0.25">
      <c r="K1088" s="125" t="s">
        <v>756</v>
      </c>
      <c r="L1088" s="124">
        <v>2421</v>
      </c>
    </row>
    <row r="1089" spans="11:12" x14ac:dyDescent="0.25">
      <c r="K1089" s="127" t="s">
        <v>757</v>
      </c>
      <c r="L1089" s="126">
        <v>2250</v>
      </c>
    </row>
    <row r="1090" spans="11:12" x14ac:dyDescent="0.25">
      <c r="K1090" s="125" t="s">
        <v>758</v>
      </c>
      <c r="L1090" s="124">
        <v>2250</v>
      </c>
    </row>
    <row r="1091" spans="11:12" x14ac:dyDescent="0.25">
      <c r="K1091" s="127" t="s">
        <v>759</v>
      </c>
      <c r="L1091" s="126">
        <v>2071</v>
      </c>
    </row>
    <row r="1092" spans="11:12" x14ac:dyDescent="0.25">
      <c r="K1092" s="125" t="s">
        <v>760</v>
      </c>
      <c r="L1092" s="124">
        <v>2070</v>
      </c>
    </row>
    <row r="1093" spans="11:12" x14ac:dyDescent="0.25">
      <c r="K1093" s="127" t="s">
        <v>761</v>
      </c>
      <c r="L1093" s="126">
        <v>2125</v>
      </c>
    </row>
    <row r="1094" spans="11:12" x14ac:dyDescent="0.25">
      <c r="K1094" s="125" t="s">
        <v>762</v>
      </c>
      <c r="L1094" s="124">
        <v>2073</v>
      </c>
    </row>
    <row r="1095" spans="11:12" x14ac:dyDescent="0.25">
      <c r="K1095" s="127" t="s">
        <v>763</v>
      </c>
      <c r="L1095" s="126">
        <v>2114</v>
      </c>
    </row>
    <row r="1096" spans="11:12" x14ac:dyDescent="0.25">
      <c r="K1096" s="125" t="s">
        <v>764</v>
      </c>
      <c r="L1096" s="124">
        <v>2286</v>
      </c>
    </row>
    <row r="1097" spans="11:12" x14ac:dyDescent="0.25">
      <c r="K1097" s="127" t="s">
        <v>765</v>
      </c>
      <c r="L1097" s="126">
        <v>2330</v>
      </c>
    </row>
    <row r="1098" spans="11:12" x14ac:dyDescent="0.25">
      <c r="K1098" s="125" t="s">
        <v>766</v>
      </c>
      <c r="L1098" s="124">
        <v>2120</v>
      </c>
    </row>
    <row r="1099" spans="11:12" x14ac:dyDescent="0.25">
      <c r="K1099" s="127" t="s">
        <v>767</v>
      </c>
      <c r="L1099" s="126">
        <v>2326</v>
      </c>
    </row>
    <row r="1100" spans="11:12" x14ac:dyDescent="0.25">
      <c r="K1100" s="125" t="s">
        <v>768</v>
      </c>
      <c r="L1100" s="124">
        <v>2107</v>
      </c>
    </row>
    <row r="1101" spans="11:12" x14ac:dyDescent="0.25">
      <c r="K1101" s="127" t="s">
        <v>769</v>
      </c>
      <c r="L1101" s="126">
        <v>2097</v>
      </c>
    </row>
    <row r="1102" spans="11:12" x14ac:dyDescent="0.25">
      <c r="K1102" s="125" t="s">
        <v>770</v>
      </c>
      <c r="L1102" s="124">
        <v>2290</v>
      </c>
    </row>
    <row r="1103" spans="11:12" x14ac:dyDescent="0.25">
      <c r="K1103" s="127" t="s">
        <v>771</v>
      </c>
      <c r="L1103" s="126">
        <v>2330</v>
      </c>
    </row>
    <row r="1104" spans="11:12" x14ac:dyDescent="0.25">
      <c r="K1104" s="125" t="s">
        <v>772</v>
      </c>
      <c r="L1104" s="124">
        <v>2293</v>
      </c>
    </row>
    <row r="1105" spans="11:12" x14ac:dyDescent="0.25">
      <c r="K1105" s="127" t="s">
        <v>773</v>
      </c>
      <c r="L1105" s="126">
        <v>2328</v>
      </c>
    </row>
    <row r="1106" spans="11:12" x14ac:dyDescent="0.25">
      <c r="K1106" s="125" t="s">
        <v>774</v>
      </c>
      <c r="L1106" s="124">
        <v>2195</v>
      </c>
    </row>
    <row r="1107" spans="11:12" x14ac:dyDescent="0.25">
      <c r="K1107" s="127" t="s">
        <v>775</v>
      </c>
      <c r="L1107" s="126">
        <v>2318</v>
      </c>
    </row>
    <row r="1108" spans="11:12" x14ac:dyDescent="0.25">
      <c r="K1108" s="125" t="s">
        <v>776</v>
      </c>
      <c r="L1108" s="124">
        <v>2314</v>
      </c>
    </row>
    <row r="1109" spans="11:12" x14ac:dyDescent="0.25">
      <c r="K1109" s="127" t="s">
        <v>777</v>
      </c>
      <c r="L1109" s="126">
        <v>2068</v>
      </c>
    </row>
    <row r="1110" spans="11:12" x14ac:dyDescent="0.25">
      <c r="K1110" s="125" t="s">
        <v>778</v>
      </c>
      <c r="L1110" s="124">
        <v>2306</v>
      </c>
    </row>
    <row r="1111" spans="11:12" x14ac:dyDescent="0.25">
      <c r="K1111" s="127" t="s">
        <v>779</v>
      </c>
      <c r="L1111" s="126">
        <v>2321</v>
      </c>
    </row>
    <row r="1112" spans="11:12" x14ac:dyDescent="0.25">
      <c r="K1112" s="125" t="s">
        <v>780</v>
      </c>
      <c r="L1112" s="124">
        <v>2320</v>
      </c>
    </row>
    <row r="1113" spans="11:12" x14ac:dyDescent="0.25">
      <c r="K1113" s="127" t="s">
        <v>781</v>
      </c>
      <c r="L1113" s="126">
        <v>2321</v>
      </c>
    </row>
    <row r="1114" spans="11:12" x14ac:dyDescent="0.25">
      <c r="K1114" s="125" t="s">
        <v>782</v>
      </c>
      <c r="L1114" s="124">
        <v>2264</v>
      </c>
    </row>
    <row r="1115" spans="11:12" x14ac:dyDescent="0.25">
      <c r="K1115" s="127" t="s">
        <v>783</v>
      </c>
      <c r="L1115" s="126">
        <v>2337</v>
      </c>
    </row>
    <row r="1116" spans="11:12" x14ac:dyDescent="0.25">
      <c r="K1116" s="125" t="s">
        <v>784</v>
      </c>
      <c r="L1116" s="124">
        <v>2775</v>
      </c>
    </row>
    <row r="1117" spans="11:12" x14ac:dyDescent="0.25">
      <c r="K1117" s="127" t="s">
        <v>785</v>
      </c>
      <c r="L1117" s="126">
        <v>2321</v>
      </c>
    </row>
    <row r="1118" spans="11:12" x14ac:dyDescent="0.25">
      <c r="K1118" s="125" t="s">
        <v>786</v>
      </c>
      <c r="L1118" s="124">
        <v>2325</v>
      </c>
    </row>
    <row r="1119" spans="11:12" x14ac:dyDescent="0.25">
      <c r="K1119" s="127" t="s">
        <v>787</v>
      </c>
      <c r="L1119" s="126">
        <v>2065</v>
      </c>
    </row>
    <row r="1120" spans="11:12" x14ac:dyDescent="0.25">
      <c r="K1120" s="125" t="s">
        <v>788</v>
      </c>
      <c r="L1120" s="124">
        <v>2259</v>
      </c>
    </row>
    <row r="1121" spans="11:12" x14ac:dyDescent="0.25">
      <c r="K1121" s="127" t="s">
        <v>789</v>
      </c>
      <c r="L1121" s="126">
        <v>2322</v>
      </c>
    </row>
    <row r="1122" spans="11:12" x14ac:dyDescent="0.25">
      <c r="K1122" s="125" t="s">
        <v>790</v>
      </c>
      <c r="L1122" s="124">
        <v>2284</v>
      </c>
    </row>
    <row r="1123" spans="11:12" x14ac:dyDescent="0.25">
      <c r="K1123" s="127" t="s">
        <v>791</v>
      </c>
      <c r="L1123" s="126">
        <v>2321</v>
      </c>
    </row>
    <row r="1124" spans="11:12" x14ac:dyDescent="0.25">
      <c r="K1124" s="125" t="s">
        <v>792</v>
      </c>
      <c r="L1124" s="124">
        <v>2025</v>
      </c>
    </row>
    <row r="1125" spans="11:12" x14ac:dyDescent="0.25">
      <c r="K1125" s="127" t="s">
        <v>793</v>
      </c>
      <c r="L1125" s="126">
        <v>2011</v>
      </c>
    </row>
    <row r="1126" spans="11:12" x14ac:dyDescent="0.25">
      <c r="K1126" s="125" t="s">
        <v>794</v>
      </c>
      <c r="L1126" s="124">
        <v>2337</v>
      </c>
    </row>
    <row r="1127" spans="11:12" x14ac:dyDescent="0.25">
      <c r="K1127" s="127" t="s">
        <v>795</v>
      </c>
      <c r="L1127" s="126">
        <v>2230</v>
      </c>
    </row>
    <row r="1128" spans="11:12" x14ac:dyDescent="0.25">
      <c r="K1128" s="125" t="s">
        <v>796</v>
      </c>
      <c r="L1128" s="124">
        <v>2110</v>
      </c>
    </row>
    <row r="1129" spans="11:12" x14ac:dyDescent="0.25">
      <c r="K1129" s="127" t="s">
        <v>797</v>
      </c>
      <c r="L1129" s="126">
        <v>2259</v>
      </c>
    </row>
    <row r="1130" spans="11:12" x14ac:dyDescent="0.25">
      <c r="K1130" s="125" t="s">
        <v>798</v>
      </c>
      <c r="L1130" s="124">
        <v>2232</v>
      </c>
    </row>
    <row r="1131" spans="11:12" x14ac:dyDescent="0.25">
      <c r="K1131" s="127" t="s">
        <v>799</v>
      </c>
      <c r="L1131" s="126">
        <v>2233</v>
      </c>
    </row>
    <row r="1132" spans="11:12" x14ac:dyDescent="0.25">
      <c r="K1132" s="125" t="s">
        <v>800</v>
      </c>
      <c r="L1132" s="124">
        <v>2256</v>
      </c>
    </row>
    <row r="1133" spans="11:12" x14ac:dyDescent="0.25">
      <c r="K1133" s="127" t="s">
        <v>801</v>
      </c>
      <c r="L1133" s="126">
        <v>2256</v>
      </c>
    </row>
    <row r="1134" spans="11:12" x14ac:dyDescent="0.25">
      <c r="K1134" s="125" t="s">
        <v>802</v>
      </c>
      <c r="L1134" s="124">
        <v>2333</v>
      </c>
    </row>
    <row r="1135" spans="11:12" x14ac:dyDescent="0.25">
      <c r="K1135" s="127" t="s">
        <v>803</v>
      </c>
      <c r="L1135" s="126">
        <v>2259</v>
      </c>
    </row>
    <row r="1136" spans="11:12" x14ac:dyDescent="0.25">
      <c r="K1136" s="125" t="s">
        <v>804</v>
      </c>
      <c r="L1136" s="124">
        <v>2259</v>
      </c>
    </row>
    <row r="1137" spans="11:12" x14ac:dyDescent="0.25">
      <c r="K1137" s="127" t="s">
        <v>805</v>
      </c>
      <c r="L1137" s="126">
        <v>2259</v>
      </c>
    </row>
    <row r="1138" spans="11:12" x14ac:dyDescent="0.25">
      <c r="K1138" s="125" t="s">
        <v>806</v>
      </c>
      <c r="L1138" s="124">
        <v>2330</v>
      </c>
    </row>
    <row r="1139" spans="11:12" x14ac:dyDescent="0.25">
      <c r="K1139" s="127" t="s">
        <v>807</v>
      </c>
      <c r="L1139" s="126">
        <v>2250</v>
      </c>
    </row>
    <row r="1140" spans="11:12" x14ac:dyDescent="0.25">
      <c r="K1140" s="125" t="s">
        <v>808</v>
      </c>
      <c r="L1140" s="124">
        <v>2259</v>
      </c>
    </row>
    <row r="1141" spans="11:12" x14ac:dyDescent="0.25">
      <c r="K1141" s="127" t="s">
        <v>809</v>
      </c>
      <c r="L1141" s="126">
        <v>2259</v>
      </c>
    </row>
    <row r="1142" spans="11:12" x14ac:dyDescent="0.25">
      <c r="K1142" s="125" t="s">
        <v>810</v>
      </c>
      <c r="L1142" s="124">
        <v>2259</v>
      </c>
    </row>
    <row r="1143" spans="11:12" x14ac:dyDescent="0.25">
      <c r="K1143" s="127" t="s">
        <v>811</v>
      </c>
      <c r="L1143" s="126">
        <v>2259</v>
      </c>
    </row>
    <row r="1144" spans="11:12" x14ac:dyDescent="0.25">
      <c r="K1144" s="125" t="s">
        <v>812</v>
      </c>
      <c r="L1144" s="124">
        <v>2259</v>
      </c>
    </row>
    <row r="1145" spans="11:12" x14ac:dyDescent="0.25">
      <c r="K1145" s="127" t="s">
        <v>813</v>
      </c>
      <c r="L1145" s="126">
        <v>2259</v>
      </c>
    </row>
    <row r="1146" spans="11:12" x14ac:dyDescent="0.25">
      <c r="K1146" s="125" t="s">
        <v>814</v>
      </c>
      <c r="L1146" s="124">
        <v>2199</v>
      </c>
    </row>
    <row r="1147" spans="11:12" x14ac:dyDescent="0.25">
      <c r="K1147" s="127" t="s">
        <v>815</v>
      </c>
      <c r="L1147" s="126">
        <v>2325</v>
      </c>
    </row>
    <row r="1148" spans="11:12" x14ac:dyDescent="0.25">
      <c r="K1148" s="125" t="s">
        <v>816</v>
      </c>
      <c r="L1148" s="124">
        <v>2259</v>
      </c>
    </row>
    <row r="1149" spans="11:12" x14ac:dyDescent="0.25">
      <c r="K1149" s="127" t="s">
        <v>817</v>
      </c>
      <c r="L1149" s="126">
        <v>2328</v>
      </c>
    </row>
    <row r="1150" spans="11:12" x14ac:dyDescent="0.25">
      <c r="K1150" s="125" t="s">
        <v>818</v>
      </c>
      <c r="L1150" s="124">
        <v>2233</v>
      </c>
    </row>
    <row r="1151" spans="11:12" x14ac:dyDescent="0.25">
      <c r="K1151" s="127" t="s">
        <v>819</v>
      </c>
      <c r="L1151" s="126">
        <v>2264</v>
      </c>
    </row>
    <row r="1152" spans="11:12" x14ac:dyDescent="0.25">
      <c r="K1152" s="125" t="s">
        <v>820</v>
      </c>
      <c r="L1152" s="124">
        <v>2251</v>
      </c>
    </row>
    <row r="1153" spans="11:12" x14ac:dyDescent="0.25">
      <c r="K1153" s="127" t="s">
        <v>821</v>
      </c>
      <c r="L1153" s="126">
        <v>2228</v>
      </c>
    </row>
    <row r="1154" spans="11:12" x14ac:dyDescent="0.25">
      <c r="K1154" s="129" t="s">
        <v>822</v>
      </c>
      <c r="L1154" s="130">
        <v>2017</v>
      </c>
    </row>
  </sheetData>
  <sheetProtection password="94AB" sheet="1" objects="1" scenarios="1" selectLockedCells="1"/>
  <mergeCells count="7">
    <mergeCell ref="B1:C1"/>
    <mergeCell ref="B22:D23"/>
    <mergeCell ref="B5:C5"/>
    <mergeCell ref="B11:C11"/>
    <mergeCell ref="B3:C3"/>
    <mergeCell ref="B8:C8"/>
    <mergeCell ref="B9:C9"/>
  </mergeCells>
  <phoneticPr fontId="11" type="noConversion"/>
  <conditionalFormatting sqref="C7">
    <cfRule type="expression" dxfId="45" priority="2" stopIfTrue="1">
      <formula>ISNA($C$7)=TRUE</formula>
    </cfRule>
  </conditionalFormatting>
  <conditionalFormatting sqref="E1">
    <cfRule type="cellIs" dxfId="44" priority="3" stopIfTrue="1" operator="greaterThan">
      <formula>0</formula>
    </cfRule>
  </conditionalFormatting>
  <conditionalFormatting sqref="C4 C6 B9 C10 C12:C14 E6">
    <cfRule type="expression" dxfId="43" priority="1">
      <formula>Missing_data</formula>
    </cfRule>
  </conditionalFormatting>
  <dataValidations xWindow="230" yWindow="342" count="3">
    <dataValidation type="textLength" operator="lessThanOrEqual" allowBlank="1" showInputMessage="1" showErrorMessage="1" error="Maximum length 200 characters." sqref="B9">
      <formula1>200</formula1>
    </dataValidation>
    <dataValidation type="list" allowBlank="1" showInputMessage="1" showErrorMessage="1" error="Please enter either Y or N." sqref="C10">
      <formula1>$I$2:$I$3</formula1>
    </dataValidation>
    <dataValidation type="list" allowBlank="1" showInputMessage="1" showErrorMessage="1" sqref="C6">
      <formula1>Select_Suburb</formula1>
    </dataValidation>
  </dataValidations>
  <pageMargins left="0.75" right="0.75" top="1" bottom="1" header="0.5" footer="0.5"/>
  <pageSetup paperSize="9" scale="36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N72"/>
  <sheetViews>
    <sheetView showGridLines="0" zoomScale="80" zoomScaleNormal="80" workbookViewId="0">
      <selection activeCell="B7" sqref="B7"/>
    </sheetView>
  </sheetViews>
  <sheetFormatPr defaultColWidth="9.109375" defaultRowHeight="13.2" x14ac:dyDescent="0.25"/>
  <cols>
    <col min="1" max="1" width="3" style="9" customWidth="1"/>
    <col min="2" max="2" width="49.109375" style="9" customWidth="1"/>
    <col min="3" max="3" width="12" style="10" customWidth="1"/>
    <col min="4" max="4" width="45.33203125" style="9" bestFit="1" customWidth="1"/>
    <col min="5" max="5" width="26.109375" style="9" customWidth="1"/>
    <col min="6" max="6" width="22.88671875" style="9" hidden="1" customWidth="1"/>
    <col min="7" max="7" width="22.88671875" style="9" customWidth="1"/>
    <col min="8" max="8" width="9.33203125" style="9" customWidth="1"/>
    <col min="9" max="9" width="12.33203125" style="9" customWidth="1"/>
    <col min="10" max="10" width="10.6640625" style="9" customWidth="1"/>
    <col min="11" max="16" width="10.6640625" style="9" hidden="1" customWidth="1"/>
    <col min="17" max="23" width="10.6640625" hidden="1" customWidth="1"/>
    <col min="24" max="24" width="19.33203125" hidden="1" customWidth="1"/>
    <col min="25" max="25" width="13" style="9" hidden="1" customWidth="1"/>
    <col min="26" max="27" width="10.6640625" style="9" hidden="1" customWidth="1"/>
    <col min="28" max="28" width="44.5546875" style="9" hidden="1" customWidth="1"/>
    <col min="29" max="29" width="17.6640625" style="9" hidden="1" customWidth="1"/>
    <col min="30" max="30" width="20.109375" style="9" hidden="1" customWidth="1"/>
    <col min="31" max="31" width="14" style="9" hidden="1" customWidth="1"/>
    <col min="32" max="32" width="10.5546875" style="9" hidden="1" customWidth="1"/>
    <col min="33" max="33" width="18.6640625" style="9" hidden="1" customWidth="1"/>
    <col min="34" max="38" width="10.6640625" style="9" hidden="1" customWidth="1"/>
    <col min="39" max="40" width="9.109375" style="9" hidden="1" customWidth="1"/>
    <col min="41" max="16384" width="9.109375" style="9"/>
  </cols>
  <sheetData>
    <row r="1" spans="2:35" ht="13.8" thickBot="1" x14ac:dyDescent="0.3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V1" s="100"/>
    </row>
    <row r="2" spans="2:35" ht="21.6" thickBot="1" x14ac:dyDescent="0.3">
      <c r="B2" s="180" t="s">
        <v>1438</v>
      </c>
      <c r="C2" s="181"/>
      <c r="D2" s="181"/>
      <c r="E2" s="181"/>
      <c r="F2" s="181"/>
      <c r="G2" s="181"/>
      <c r="H2" s="181"/>
      <c r="I2" s="181"/>
      <c r="J2" s="182"/>
      <c r="K2" s="14"/>
      <c r="L2" s="14"/>
      <c r="M2" s="14"/>
      <c r="N2" s="14"/>
      <c r="O2" s="14"/>
      <c r="V2" s="100"/>
    </row>
    <row r="3" spans="2:35" x14ac:dyDescent="0.25">
      <c r="B3" s="14"/>
      <c r="C3" s="15"/>
      <c r="D3" s="16"/>
      <c r="E3" s="16"/>
      <c r="F3" s="16"/>
      <c r="G3" s="14"/>
      <c r="H3" s="14"/>
      <c r="I3" s="14"/>
      <c r="J3" s="14"/>
      <c r="K3" s="14"/>
      <c r="L3" s="14"/>
      <c r="M3" s="14"/>
      <c r="N3" s="14"/>
      <c r="O3" s="14"/>
    </row>
    <row r="4" spans="2:35" ht="13.8" thickBot="1" x14ac:dyDescent="0.3">
      <c r="B4" s="14"/>
      <c r="C4" s="15"/>
      <c r="D4" s="16"/>
      <c r="G4" s="25"/>
      <c r="H4" s="14"/>
      <c r="I4" s="14"/>
      <c r="J4" s="14"/>
      <c r="K4" s="14"/>
      <c r="L4" s="14"/>
      <c r="M4" s="14"/>
      <c r="N4" s="14"/>
      <c r="O4" s="62"/>
      <c r="P4" s="62"/>
      <c r="Q4" s="75"/>
    </row>
    <row r="5" spans="2:35" ht="40.200000000000003" thickBot="1" x14ac:dyDescent="0.3">
      <c r="B5" s="183" t="s">
        <v>1194</v>
      </c>
      <c r="C5" s="185" t="s">
        <v>1202</v>
      </c>
      <c r="D5" s="188" t="s">
        <v>1326</v>
      </c>
      <c r="E5" s="190" t="s">
        <v>1336</v>
      </c>
      <c r="F5" s="188" t="s">
        <v>427</v>
      </c>
      <c r="G5" s="185" t="s">
        <v>1207</v>
      </c>
      <c r="H5" s="55" t="s">
        <v>1307</v>
      </c>
      <c r="I5" s="56" t="s">
        <v>1367</v>
      </c>
      <c r="J5" s="56" t="s">
        <v>1327</v>
      </c>
      <c r="K5" s="14" t="b">
        <f>IF(OR(K7:K16),TRUE,FALSE)</f>
        <v>0</v>
      </c>
      <c r="L5" s="14"/>
      <c r="M5" s="14"/>
      <c r="N5" s="14"/>
      <c r="O5" s="75"/>
      <c r="P5" s="81"/>
      <c r="Q5" s="75"/>
      <c r="R5" s="60" t="s">
        <v>1420</v>
      </c>
    </row>
    <row r="6" spans="2:35" ht="13.5" customHeight="1" thickBot="1" x14ac:dyDescent="0.3">
      <c r="B6" s="184"/>
      <c r="C6" s="186"/>
      <c r="D6" s="189"/>
      <c r="E6" s="191"/>
      <c r="F6" s="189"/>
      <c r="G6" s="186"/>
      <c r="H6" s="57"/>
      <c r="I6" s="57"/>
      <c r="J6" s="57"/>
      <c r="K6" s="86"/>
      <c r="L6" s="14"/>
      <c r="M6" s="14"/>
      <c r="N6" s="14"/>
      <c r="O6" s="75"/>
      <c r="P6" s="136"/>
      <c r="Q6" s="75"/>
      <c r="V6" s="88" t="s">
        <v>1346</v>
      </c>
      <c r="X6" s="88" t="s">
        <v>1421</v>
      </c>
      <c r="Y6" s="116" t="s">
        <v>1328</v>
      </c>
      <c r="Z6" s="51" t="s">
        <v>1330</v>
      </c>
      <c r="AB6" s="100" t="s">
        <v>1364</v>
      </c>
      <c r="AC6" s="60" t="s">
        <v>1418</v>
      </c>
      <c r="AD6" s="98" t="s">
        <v>1419</v>
      </c>
      <c r="AE6" s="98" t="s">
        <v>1312</v>
      </c>
      <c r="AF6" s="98" t="s">
        <v>1422</v>
      </c>
      <c r="AG6" s="98" t="s">
        <v>1423</v>
      </c>
    </row>
    <row r="7" spans="2:35" ht="13.5" customHeight="1" x14ac:dyDescent="0.25">
      <c r="B7" s="53"/>
      <c r="C7" s="96"/>
      <c r="D7" s="53"/>
      <c r="E7" s="170" t="str">
        <f>IFERROR(VLOOKUP(D7,Table13[],6,0),"")</f>
        <v/>
      </c>
      <c r="F7" s="53" t="str">
        <f>IFERROR(IF(OR(D7="",G7&lt;&gt;""),"","Customer Funded"),"")</f>
        <v/>
      </c>
      <c r="G7" s="96"/>
      <c r="H7" s="169" t="str">
        <f>IFERROR(IF(VLOOKUP(D7,Table13[],4,0)="","",VLOOKUP(D7,Table13[],4,0)),"")</f>
        <v/>
      </c>
      <c r="I7" s="58"/>
      <c r="J7" s="169" t="str">
        <f>IFERROR(IF(VLOOKUP(D7,Table13[],5,0)="Choose",IF(E7="Upper Level Chamber","Dry","Oil"),IF(VLOOKUP(D7,Table13[],5,0)="","",VLOOKUP(D7,Table13[],5,0))),"")</f>
        <v/>
      </c>
      <c r="K7" s="91" t="b">
        <f t="shared" ref="K7:K16" si="0">IF(OR(AND(B7="",C7="",D7="",E7="",F7="",G7="",H7="",I7="",J7=""),AND(B7&lt;&gt;"",C7&lt;&gt;"",D7&lt;&gt;"",E7&lt;&gt;"",OR(AND(E7&lt;&gt;"Please Select",F7&lt;&gt;"",G7=""),AND(F7="",G7&lt;&gt;"")),OR(AND(H7="",I7="",J7=""),AND(H7&lt;&gt;"",I7&lt;&gt;"",J7&lt;&gt;"")))),FALSE,TRUE)</f>
        <v>0</v>
      </c>
      <c r="L7" s="91"/>
      <c r="M7" s="14"/>
      <c r="N7" s="14"/>
      <c r="O7" s="75"/>
      <c r="P7" s="136" t="s">
        <v>1387</v>
      </c>
      <c r="Q7" s="75"/>
      <c r="R7" s="60" t="s">
        <v>1338</v>
      </c>
      <c r="S7" s="93" t="s">
        <v>1310</v>
      </c>
      <c r="V7" s="94" t="s">
        <v>1430</v>
      </c>
      <c r="X7" s="7" t="str">
        <f>IFERROR(VLOOKUP(Substations!$D7,custom_types,2,0),"")</f>
        <v/>
      </c>
      <c r="Y7" s="7" t="str">
        <f>IFERROR(VLOOKUP(Substations!$D7,custom_types,3,0),"")</f>
        <v/>
      </c>
      <c r="Z7" s="6" t="s">
        <v>1313</v>
      </c>
      <c r="AB7" s="100" t="s">
        <v>1414</v>
      </c>
      <c r="AC7" s="9">
        <v>4</v>
      </c>
      <c r="AD7" s="9">
        <v>4</v>
      </c>
      <c r="AE7" s="9">
        <v>1</v>
      </c>
      <c r="AF7" s="98" t="s">
        <v>1313</v>
      </c>
      <c r="AG7" s="98" t="s">
        <v>1337</v>
      </c>
      <c r="AI7" s="9" t="str">
        <f>VLOOKUP(Table13[[#This Row],[Custom_Types]],$P$10:$P$28,1,0)</f>
        <v>11kV Kiosk and pad mount &lt;=500kVA</v>
      </c>
    </row>
    <row r="8" spans="2:35" ht="13.8" thickBot="1" x14ac:dyDescent="0.3">
      <c r="B8" s="53"/>
      <c r="C8" s="96"/>
      <c r="D8" s="53"/>
      <c r="E8" s="170" t="str">
        <f>IFERROR(VLOOKUP(D8,Table13[],6,0),"")</f>
        <v/>
      </c>
      <c r="F8" s="53" t="str">
        <f t="shared" ref="F8:F16" si="1">IFERROR(IF(OR(D8="",G8&lt;&gt;""),"","Customer Funded"),"")</f>
        <v/>
      </c>
      <c r="G8" s="96"/>
      <c r="H8" s="169" t="str">
        <f>IFERROR(IF(VLOOKUP(D8,Table13[],4,0)="","",VLOOKUP(D8,Table13[],4,0)),"")</f>
        <v/>
      </c>
      <c r="I8" s="58"/>
      <c r="J8" s="169" t="str">
        <f>IFERROR(IF(VLOOKUP(D8,Table13[],5,0)="Choose",IF(E8="Upper Level Chamber","Dry","Oil"),IF(VLOOKUP(D8,Table13[],5,0)="","",VLOOKUP(D8,Table13[],5,0))),"")</f>
        <v/>
      </c>
      <c r="K8" s="91" t="b">
        <f t="shared" si="0"/>
        <v>0</v>
      </c>
      <c r="L8" s="91"/>
      <c r="M8" s="14"/>
      <c r="N8" s="14"/>
      <c r="O8" s="75"/>
      <c r="P8" s="81"/>
      <c r="Q8" s="75"/>
      <c r="V8" s="5" t="s">
        <v>1315</v>
      </c>
      <c r="X8" s="7" t="str">
        <f>IFERROR(VLOOKUP(Substations!$D8,custom_types,2,0),"")</f>
        <v/>
      </c>
      <c r="Y8" s="7" t="str">
        <f>IFERROR(VLOOKUP(Substations!$D8,custom_types,3,0),"")</f>
        <v/>
      </c>
      <c r="Z8" s="7" t="s">
        <v>1314</v>
      </c>
      <c r="AB8" s="100" t="s">
        <v>1415</v>
      </c>
      <c r="AC8" s="9">
        <v>5</v>
      </c>
      <c r="AD8" s="9">
        <v>5</v>
      </c>
      <c r="AE8" s="9">
        <v>1</v>
      </c>
      <c r="AF8" s="98" t="s">
        <v>1313</v>
      </c>
      <c r="AG8" s="98" t="s">
        <v>1337</v>
      </c>
      <c r="AI8" s="9" t="str">
        <f>VLOOKUP(Table13[[#This Row],[Custom_Types]],$P$10:$P$28,1,0)</f>
        <v>11kV Kiosk and pad mount &gt;500kVA</v>
      </c>
    </row>
    <row r="9" spans="2:35" ht="13.8" thickBot="1" x14ac:dyDescent="0.3">
      <c r="B9" s="53"/>
      <c r="C9" s="96"/>
      <c r="D9" s="53"/>
      <c r="E9" s="170" t="str">
        <f>IFERROR(VLOOKUP(D9,Table13[],6,0),"")</f>
        <v/>
      </c>
      <c r="F9" s="53" t="str">
        <f t="shared" si="1"/>
        <v/>
      </c>
      <c r="G9" s="96"/>
      <c r="H9" s="169" t="str">
        <f>IFERROR(IF(VLOOKUP(D9,Table13[],4,0)="","",VLOOKUP(D9,Table13[],4,0)),"")</f>
        <v/>
      </c>
      <c r="I9" s="58"/>
      <c r="J9" s="169" t="str">
        <f>IFERROR(IF(VLOOKUP(D9,Table13[],5,0)="Choose",IF(E9="Upper Level Chamber","Dry","Oil"),IF(VLOOKUP(D9,Table13[],5,0)="","",VLOOKUP(D9,Table13[],5,0))),"")</f>
        <v/>
      </c>
      <c r="K9" s="91" t="b">
        <f t="shared" si="0"/>
        <v>0</v>
      </c>
      <c r="L9" s="91"/>
      <c r="M9" s="14"/>
      <c r="N9" s="14"/>
      <c r="O9" s="75"/>
      <c r="P9" s="122"/>
      <c r="Q9" s="75"/>
      <c r="R9" s="60" t="s">
        <v>1337</v>
      </c>
      <c r="S9" s="92" t="s">
        <v>1308</v>
      </c>
      <c r="V9" s="2" t="s">
        <v>1316</v>
      </c>
      <c r="X9" s="7" t="str">
        <f>IFERROR(VLOOKUP(Substations!$D9,custom_types,2,0),"")</f>
        <v/>
      </c>
      <c r="Y9" s="7" t="str">
        <f>IFERROR(VLOOKUP(Substations!$D9,custom_types,3,0),"")</f>
        <v/>
      </c>
      <c r="Z9" s="8"/>
      <c r="AB9" s="100" t="s">
        <v>1412</v>
      </c>
      <c r="AC9" s="9">
        <v>11</v>
      </c>
      <c r="AD9" s="9">
        <v>8</v>
      </c>
      <c r="AE9" s="9">
        <v>1</v>
      </c>
      <c r="AF9" s="98" t="s">
        <v>1313</v>
      </c>
      <c r="AG9" s="98" t="s">
        <v>1339</v>
      </c>
      <c r="AI9" s="9" t="str">
        <f>VLOOKUP(Table13[[#This Row],[Custom_Types]],$P$10:$P$28,1,0)</f>
        <v>11kV Standard Single TX Chamber</v>
      </c>
    </row>
    <row r="10" spans="2:35" ht="13.8" thickBot="1" x14ac:dyDescent="0.3">
      <c r="B10" s="53"/>
      <c r="C10" s="96"/>
      <c r="D10" s="53"/>
      <c r="E10" s="170" t="str">
        <f>IFERROR(VLOOKUP(D10,Table13[],6,0),"")</f>
        <v/>
      </c>
      <c r="F10" s="53" t="str">
        <f t="shared" si="1"/>
        <v/>
      </c>
      <c r="G10" s="96"/>
      <c r="H10" s="169" t="str">
        <f>IFERROR(IF(VLOOKUP(D10,Table13[],4,0)="","",VLOOKUP(D10,Table13[],4,0)),"")</f>
        <v/>
      </c>
      <c r="I10" s="58"/>
      <c r="J10" s="169" t="str">
        <f>IFERROR(IF(VLOOKUP(D10,Table13[],5,0)="Choose",IF(E10="Upper Level Chamber","Dry","Oil"),IF(VLOOKUP(D10,Table13[],5,0)="","",VLOOKUP(D10,Table13[],5,0))),"")</f>
        <v/>
      </c>
      <c r="K10" s="91" t="b">
        <f t="shared" si="0"/>
        <v>0</v>
      </c>
      <c r="L10" s="91"/>
      <c r="M10" s="14"/>
      <c r="N10" s="14"/>
      <c r="O10" s="75"/>
      <c r="P10" s="140" t="s">
        <v>1414</v>
      </c>
      <c r="Q10" s="75"/>
      <c r="S10" s="60"/>
      <c r="V10" s="87"/>
      <c r="X10" s="7" t="str">
        <f>IFERROR(VLOOKUP(Substations!$D10,custom_types,2,0),"")</f>
        <v/>
      </c>
      <c r="Y10" s="7" t="str">
        <f>IFERROR(VLOOKUP(Substations!$D10,custom_types,3,0),"")</f>
        <v/>
      </c>
      <c r="Z10" s="3"/>
      <c r="AB10" s="100" t="s">
        <v>1397</v>
      </c>
      <c r="AC10" s="9">
        <v>6</v>
      </c>
      <c r="AD10" s="9">
        <v>6</v>
      </c>
      <c r="AE10" s="9">
        <v>1</v>
      </c>
      <c r="AF10" s="98" t="s">
        <v>1432</v>
      </c>
      <c r="AG10" s="98" t="s">
        <v>1424</v>
      </c>
      <c r="AI10" s="9" t="str">
        <f>VLOOKUP(Table13[[#This Row],[Custom_Types]],$P$10:$P$28,1,0)</f>
        <v>11kV Chamber type (without LV ACB) 1 Transformer</v>
      </c>
    </row>
    <row r="11" spans="2:35" ht="13.8" thickBot="1" x14ac:dyDescent="0.3">
      <c r="B11" s="53"/>
      <c r="C11" s="96"/>
      <c r="D11" s="53"/>
      <c r="E11" s="170" t="str">
        <f>IFERROR(VLOOKUP(D11,Table13[],6,0),"")</f>
        <v/>
      </c>
      <c r="F11" s="53" t="str">
        <f t="shared" si="1"/>
        <v/>
      </c>
      <c r="G11" s="96"/>
      <c r="H11" s="169" t="str">
        <f>IFERROR(IF(VLOOKUP(D11,Table13[],4,0)="","",VLOOKUP(D11,Table13[],4,0)),"")</f>
        <v/>
      </c>
      <c r="I11" s="58"/>
      <c r="J11" s="169" t="str">
        <f>IFERROR(IF(VLOOKUP(D11,Table13[],5,0)="Choose",IF(E11="Upper Level Chamber","Dry","Oil"),IF(VLOOKUP(D11,Table13[],5,0)="","",VLOOKUP(D11,Table13[],5,0))),"")</f>
        <v/>
      </c>
      <c r="K11" s="91" t="b">
        <f t="shared" si="0"/>
        <v>0</v>
      </c>
      <c r="L11" s="91"/>
      <c r="M11" s="14"/>
      <c r="N11" s="14"/>
      <c r="O11" s="75"/>
      <c r="P11" s="140" t="s">
        <v>1415</v>
      </c>
      <c r="Q11" s="75"/>
      <c r="R11" s="60" t="s">
        <v>1339</v>
      </c>
      <c r="S11" s="60" t="s">
        <v>1309</v>
      </c>
      <c r="V11" s="88" t="s">
        <v>1345</v>
      </c>
      <c r="X11" s="7" t="str">
        <f>IFERROR(VLOOKUP(Substations!$D11,custom_types,2,0),"")</f>
        <v/>
      </c>
      <c r="Y11" s="7" t="str">
        <f>IFERROR(VLOOKUP(Substations!$D11,custom_types,3,0),"")</f>
        <v/>
      </c>
      <c r="Z11" s="115" t="s">
        <v>1329</v>
      </c>
      <c r="AB11" s="100" t="s">
        <v>1398</v>
      </c>
      <c r="AC11" s="9">
        <v>6</v>
      </c>
      <c r="AD11" s="9">
        <v>6</v>
      </c>
      <c r="AE11" s="9">
        <v>2</v>
      </c>
      <c r="AF11" s="98" t="s">
        <v>1432</v>
      </c>
      <c r="AG11" s="98" t="s">
        <v>1424</v>
      </c>
      <c r="AI11" s="9" t="str">
        <f>VLOOKUP(Table13[[#This Row],[Custom_Types]],$P$10:$P$28,1,0)</f>
        <v>11kV Chamber type (without LV ACB) 2 Transformer</v>
      </c>
    </row>
    <row r="12" spans="2:35" ht="13.8" thickBot="1" x14ac:dyDescent="0.3">
      <c r="B12" s="53"/>
      <c r="C12" s="96"/>
      <c r="D12" s="53"/>
      <c r="E12" s="170" t="str">
        <f>IFERROR(VLOOKUP(D12,Table13[],6,0),"")</f>
        <v/>
      </c>
      <c r="F12" s="53" t="str">
        <f t="shared" si="1"/>
        <v/>
      </c>
      <c r="G12" s="96"/>
      <c r="H12" s="169" t="str">
        <f>IFERROR(IF(VLOOKUP(D12,Table13[],4,0)="","",VLOOKUP(D12,Table13[],4,0)),"")</f>
        <v/>
      </c>
      <c r="I12" s="58"/>
      <c r="J12" s="169" t="str">
        <f>IFERROR(IF(VLOOKUP(D12,Table13[],5,0)="Choose",IF(E12="Upper Level Chamber","Dry","Oil"),IF(VLOOKUP(D12,Table13[],5,0)="","",VLOOKUP(D12,Table13[],5,0))),"")</f>
        <v/>
      </c>
      <c r="K12" s="91" t="b">
        <f t="shared" si="0"/>
        <v>0</v>
      </c>
      <c r="L12" s="91"/>
      <c r="M12" s="14"/>
      <c r="N12" s="14"/>
      <c r="O12" s="75"/>
      <c r="P12" s="140" t="s">
        <v>1412</v>
      </c>
      <c r="Q12" s="75"/>
      <c r="R12" s="60" t="s">
        <v>1340</v>
      </c>
      <c r="S12" s="60" t="s">
        <v>1332</v>
      </c>
      <c r="V12" s="5" t="s">
        <v>1315</v>
      </c>
      <c r="X12" s="7" t="str">
        <f>IFERROR(VLOOKUP(Substations!$D12,custom_types,2,0),"")</f>
        <v/>
      </c>
      <c r="Y12" s="7" t="str">
        <f>IFERROR(VLOOKUP(Substations!$D12,custom_types,3,0),"")</f>
        <v/>
      </c>
      <c r="Z12" s="6" t="s">
        <v>1313</v>
      </c>
      <c r="AB12" s="100" t="s">
        <v>1399</v>
      </c>
      <c r="AC12" s="9">
        <v>6</v>
      </c>
      <c r="AD12" s="9">
        <v>6</v>
      </c>
      <c r="AE12" s="9">
        <v>3</v>
      </c>
      <c r="AF12" s="98" t="s">
        <v>1432</v>
      </c>
      <c r="AG12" s="98" t="s">
        <v>1424</v>
      </c>
      <c r="AI12" s="9" t="str">
        <f>VLOOKUP(Table13[[#This Row],[Custom_Types]],$P$10:$P$28,1,0)</f>
        <v>11kV Chamber type (without LV ACB) 3 Transformer</v>
      </c>
    </row>
    <row r="13" spans="2:35" ht="13.8" thickBot="1" x14ac:dyDescent="0.3">
      <c r="B13" s="53"/>
      <c r="C13" s="96"/>
      <c r="D13" s="53"/>
      <c r="E13" s="170" t="str">
        <f>IFERROR(VLOOKUP(D13,Table13[],6,0),"")</f>
        <v/>
      </c>
      <c r="F13" s="53" t="str">
        <f t="shared" si="1"/>
        <v/>
      </c>
      <c r="G13" s="96"/>
      <c r="H13" s="169" t="str">
        <f>IFERROR(IF(VLOOKUP(D13,Table13[],4,0)="","",VLOOKUP(D13,Table13[],4,0)),"")</f>
        <v/>
      </c>
      <c r="I13" s="58"/>
      <c r="J13" s="169" t="str">
        <f>IFERROR(IF(VLOOKUP(D13,Table13[],5,0)="Choose",IF(E13="Upper Level Chamber","Dry","Oil"),IF(VLOOKUP(D13,Table13[],5,0)="","",VLOOKUP(D13,Table13[],5,0))),"")</f>
        <v/>
      </c>
      <c r="K13" s="91" t="b">
        <f t="shared" si="0"/>
        <v>0</v>
      </c>
      <c r="L13" s="91"/>
      <c r="M13" s="14"/>
      <c r="N13" s="14"/>
      <c r="O13" s="75"/>
      <c r="P13" s="140" t="s">
        <v>1397</v>
      </c>
      <c r="Q13" s="75"/>
      <c r="R13" s="60" t="s">
        <v>1341</v>
      </c>
      <c r="S13" s="60" t="s">
        <v>1333</v>
      </c>
      <c r="V13" s="2" t="s">
        <v>1316</v>
      </c>
      <c r="X13" s="7" t="str">
        <f>IFERROR(VLOOKUP(Substations!$D13,custom_types,2,0),"")</f>
        <v/>
      </c>
      <c r="Y13" s="7" t="str">
        <f>IFERROR(VLOOKUP(Substations!$D13,custom_types,3,0),"")</f>
        <v/>
      </c>
      <c r="Z13" s="8"/>
      <c r="AB13" s="100" t="s">
        <v>1400</v>
      </c>
      <c r="AC13" s="9">
        <v>6</v>
      </c>
      <c r="AD13" s="9">
        <v>6</v>
      </c>
      <c r="AE13" s="9">
        <v>4</v>
      </c>
      <c r="AF13" s="98" t="s">
        <v>1432</v>
      </c>
      <c r="AG13" s="98" t="s">
        <v>1424</v>
      </c>
      <c r="AI13" s="9" t="str">
        <f>VLOOKUP(Table13[[#This Row],[Custom_Types]],$P$10:$P$28,1,0)</f>
        <v>11kV Chamber type (without LV ACB) 4 Transformer</v>
      </c>
    </row>
    <row r="14" spans="2:35" ht="13.8" thickBot="1" x14ac:dyDescent="0.3">
      <c r="B14" s="53"/>
      <c r="C14" s="96"/>
      <c r="D14" s="53"/>
      <c r="E14" s="170" t="str">
        <f>IFERROR(VLOOKUP(D14,Table13[],6,0),"")</f>
        <v/>
      </c>
      <c r="F14" s="53" t="str">
        <f t="shared" si="1"/>
        <v/>
      </c>
      <c r="G14" s="96"/>
      <c r="H14" s="169" t="str">
        <f>IFERROR(IF(VLOOKUP(D14,Table13[],4,0)="","",VLOOKUP(D14,Table13[],4,0)),"")</f>
        <v/>
      </c>
      <c r="I14" s="58"/>
      <c r="J14" s="169" t="str">
        <f>IFERROR(IF(VLOOKUP(D14,Table13[],5,0)="Choose",IF(E14="Upper Level Chamber","Dry","Oil"),IF(VLOOKUP(D14,Table13[],5,0)="","",VLOOKUP(D14,Table13[],5,0))),"")</f>
        <v/>
      </c>
      <c r="K14" s="91" t="b">
        <f t="shared" si="0"/>
        <v>0</v>
      </c>
      <c r="L14" s="91"/>
      <c r="M14" s="14"/>
      <c r="N14" s="14"/>
      <c r="O14" s="75"/>
      <c r="P14" s="122" t="s">
        <v>1398</v>
      </c>
      <c r="Q14" s="75"/>
      <c r="R14" s="60" t="s">
        <v>1331</v>
      </c>
      <c r="S14" s="60" t="s">
        <v>1334</v>
      </c>
      <c r="V14" s="87"/>
      <c r="X14" s="7" t="str">
        <f>IFERROR(VLOOKUP(Substations!$D14,custom_types,2,0),"")</f>
        <v/>
      </c>
      <c r="Y14" s="7" t="str">
        <f>IFERROR(VLOOKUP(Substations!$D14,custom_types,3,0),"")</f>
        <v/>
      </c>
      <c r="Z14" s="123"/>
      <c r="AB14" s="100" t="s">
        <v>1401</v>
      </c>
      <c r="AC14" s="9">
        <v>6</v>
      </c>
      <c r="AD14" s="9">
        <v>6</v>
      </c>
      <c r="AE14" s="9">
        <v>1</v>
      </c>
      <c r="AF14" s="98" t="s">
        <v>1432</v>
      </c>
      <c r="AG14" s="98" t="s">
        <v>1424</v>
      </c>
      <c r="AI14" s="9" t="str">
        <f>VLOOKUP(Table13[[#This Row],[Custom_Types]],$P$10:$P$28,1,0)</f>
        <v>11kV Chamber type (with LV ACB) 1 Transformer</v>
      </c>
    </row>
    <row r="15" spans="2:35" ht="13.8" thickBot="1" x14ac:dyDescent="0.3">
      <c r="B15" s="53"/>
      <c r="C15" s="96"/>
      <c r="D15" s="53"/>
      <c r="E15" s="170" t="str">
        <f>IFERROR(VLOOKUP(D15,Table13[],6,0),"")</f>
        <v/>
      </c>
      <c r="F15" s="53" t="str">
        <f t="shared" si="1"/>
        <v/>
      </c>
      <c r="G15" s="96"/>
      <c r="H15" s="169" t="str">
        <f>IFERROR(IF(VLOOKUP(D15,Table13[],4,0)="","",VLOOKUP(D15,Table13[],4,0)),"")</f>
        <v/>
      </c>
      <c r="I15" s="58"/>
      <c r="J15" s="169" t="str">
        <f>IFERROR(IF(VLOOKUP(D15,Table13[],5,0)="Choose",IF(E15="Upper Level Chamber","Dry","Oil"),IF(VLOOKUP(D15,Table13[],5,0)="","",VLOOKUP(D15,Table13[],5,0))),"")</f>
        <v/>
      </c>
      <c r="K15" s="91" t="b">
        <f t="shared" si="0"/>
        <v>0</v>
      </c>
      <c r="L15" s="91"/>
      <c r="M15" s="14"/>
      <c r="N15" s="14"/>
      <c r="O15" s="75"/>
      <c r="P15" s="122" t="s">
        <v>1399</v>
      </c>
      <c r="Q15" s="75"/>
      <c r="R15" s="60" t="s">
        <v>1342</v>
      </c>
      <c r="S15" s="60" t="s">
        <v>1335</v>
      </c>
      <c r="V15" s="88" t="s">
        <v>1344</v>
      </c>
      <c r="X15" s="7" t="str">
        <f>IFERROR(VLOOKUP(Substations!$D15,custom_types,2,0),"")</f>
        <v/>
      </c>
      <c r="Y15" s="7" t="str">
        <f>IFERROR(VLOOKUP(Substations!$D15,custom_types,3,0),"")</f>
        <v/>
      </c>
      <c r="Z15" s="115" t="s">
        <v>1312</v>
      </c>
      <c r="AB15" s="100" t="s">
        <v>1402</v>
      </c>
      <c r="AC15" s="9">
        <v>6</v>
      </c>
      <c r="AD15" s="9">
        <v>6</v>
      </c>
      <c r="AE15" s="9">
        <v>2</v>
      </c>
      <c r="AF15" s="98" t="s">
        <v>1432</v>
      </c>
      <c r="AG15" s="98" t="s">
        <v>1424</v>
      </c>
      <c r="AI15" s="9" t="str">
        <f>VLOOKUP(Table13[[#This Row],[Custom_Types]],$P$10:$P$28,1,0)</f>
        <v>11kV Chamber type (with LV ACB) 2 Transformer</v>
      </c>
    </row>
    <row r="16" spans="2:35" ht="13.8" thickBot="1" x14ac:dyDescent="0.3">
      <c r="B16" s="53"/>
      <c r="C16" s="96"/>
      <c r="D16" s="53"/>
      <c r="E16" s="170" t="str">
        <f>IFERROR(VLOOKUP(D16,Table13[],6,0),"")</f>
        <v/>
      </c>
      <c r="F16" s="53" t="str">
        <f t="shared" si="1"/>
        <v/>
      </c>
      <c r="G16" s="96"/>
      <c r="H16" s="169" t="str">
        <f>IFERROR(IF(VLOOKUP(D16,Table13[],4,0)="","",VLOOKUP(D16,Table13[],4,0)),"")</f>
        <v/>
      </c>
      <c r="I16" s="58"/>
      <c r="J16" s="169" t="str">
        <f>IFERROR(IF(VLOOKUP(D16,Table13[],5,0)="Choose",IF(E16="Upper Level Chamber","Dry","Oil"),IF(VLOOKUP(D16,Table13[],5,0)="","",VLOOKUP(D16,Table13[],5,0))),"")</f>
        <v/>
      </c>
      <c r="K16" s="91" t="b">
        <f t="shared" si="0"/>
        <v>0</v>
      </c>
      <c r="L16" s="91"/>
      <c r="M16" s="14"/>
      <c r="N16" s="14"/>
      <c r="O16" s="75"/>
      <c r="P16" s="122" t="s">
        <v>1400</v>
      </c>
      <c r="Q16" s="75"/>
      <c r="R16" s="1"/>
      <c r="S16" s="1"/>
      <c r="V16" s="5" t="s">
        <v>1317</v>
      </c>
      <c r="X16" s="7" t="str">
        <f>IFERROR(VLOOKUP(Substations!$D16,custom_types,2,0),"")</f>
        <v/>
      </c>
      <c r="Y16" s="7" t="str">
        <f>IFERROR(VLOOKUP(Substations!$D16,custom_types,3,0),"")</f>
        <v/>
      </c>
      <c r="Z16" s="6"/>
      <c r="AB16" s="100" t="s">
        <v>1403</v>
      </c>
      <c r="AC16" s="9">
        <v>6</v>
      </c>
      <c r="AD16" s="9">
        <v>6</v>
      </c>
      <c r="AE16" s="9">
        <v>3</v>
      </c>
      <c r="AF16" s="98" t="s">
        <v>1432</v>
      </c>
      <c r="AG16" s="98" t="s">
        <v>1424</v>
      </c>
      <c r="AI16" s="9" t="str">
        <f>VLOOKUP(Table13[[#This Row],[Custom_Types]],$P$10:$P$28,1,0)</f>
        <v>11kV Chamber type (with LV ACB) 3 Transformer</v>
      </c>
    </row>
    <row r="17" spans="1:35" ht="13.8" thickBot="1" x14ac:dyDescent="0.3">
      <c r="B17" s="14"/>
      <c r="C17" s="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75"/>
      <c r="P17" s="122" t="s">
        <v>1401</v>
      </c>
      <c r="Q17" s="75"/>
      <c r="R17" s="1"/>
      <c r="S17" s="1"/>
      <c r="V17" s="5" t="s">
        <v>1318</v>
      </c>
      <c r="Z17" s="7">
        <v>1</v>
      </c>
      <c r="AB17" s="60" t="s">
        <v>1425</v>
      </c>
      <c r="AC17" s="9">
        <v>1</v>
      </c>
      <c r="AD17" s="9">
        <v>1</v>
      </c>
      <c r="AE17" s="9">
        <v>1</v>
      </c>
      <c r="AF17" s="98" t="s">
        <v>1313</v>
      </c>
      <c r="AG17" s="98" t="s">
        <v>1338</v>
      </c>
      <c r="AI17" s="9" t="str">
        <f>VLOOKUP(Table13[[#This Row],[Custom_Types]],$P$10:$P$28,1,0)</f>
        <v>11kV Single phase Pole mount all sizes</v>
      </c>
    </row>
    <row r="18" spans="1:35" ht="18" thickBot="1" x14ac:dyDescent="0.35">
      <c r="A18" s="101"/>
      <c r="B18" s="102" t="s">
        <v>1224</v>
      </c>
      <c r="C18" s="17"/>
      <c r="D18" s="187" t="s">
        <v>1413</v>
      </c>
      <c r="E18" s="187"/>
      <c r="F18" s="187"/>
      <c r="G18" s="187"/>
      <c r="H18" s="187"/>
      <c r="I18" s="187"/>
      <c r="J18" s="187"/>
      <c r="K18" s="14"/>
      <c r="L18" s="14"/>
      <c r="M18" s="14"/>
      <c r="N18" s="14"/>
      <c r="O18" s="75"/>
      <c r="P18" s="122" t="s">
        <v>1402</v>
      </c>
      <c r="Q18" s="75"/>
      <c r="R18" s="60" t="s">
        <v>1350</v>
      </c>
      <c r="S18" s="89" t="s">
        <v>1351</v>
      </c>
      <c r="V18" s="2" t="s">
        <v>1320</v>
      </c>
      <c r="Z18" s="7">
        <v>2</v>
      </c>
      <c r="AB18" s="100" t="s">
        <v>1410</v>
      </c>
      <c r="AC18" s="9">
        <v>2</v>
      </c>
      <c r="AD18" s="9">
        <v>2</v>
      </c>
      <c r="AE18" s="9">
        <v>1</v>
      </c>
      <c r="AF18" s="98" t="s">
        <v>1313</v>
      </c>
      <c r="AG18" s="98" t="s">
        <v>1338</v>
      </c>
      <c r="AI18" s="9" t="str">
        <f>VLOOKUP(Table13[[#This Row],[Custom_Types]],$P$10:$P$28,1,0)</f>
        <v>11kV Pole mount &lt;64kVA</v>
      </c>
    </row>
    <row r="19" spans="1:35" ht="13.8" thickBot="1" x14ac:dyDescent="0.3">
      <c r="A19" s="103" t="s">
        <v>1230</v>
      </c>
      <c r="B19" s="104" t="s">
        <v>1239</v>
      </c>
      <c r="K19" s="14"/>
      <c r="L19" s="14"/>
      <c r="M19" s="14"/>
      <c r="N19" s="14"/>
      <c r="O19" s="75"/>
      <c r="P19" s="122" t="s">
        <v>1403</v>
      </c>
      <c r="Q19" s="75"/>
      <c r="R19" s="60" t="s">
        <v>1352</v>
      </c>
      <c r="S19" s="95" t="s">
        <v>1353</v>
      </c>
      <c r="V19" s="87"/>
      <c r="Z19" s="7">
        <v>3</v>
      </c>
      <c r="AB19" s="100" t="s">
        <v>1411</v>
      </c>
      <c r="AC19" s="9">
        <v>3</v>
      </c>
      <c r="AD19" s="9">
        <v>3</v>
      </c>
      <c r="AE19" s="9">
        <v>1</v>
      </c>
      <c r="AF19" s="98" t="s">
        <v>1313</v>
      </c>
      <c r="AG19" s="98" t="s">
        <v>1338</v>
      </c>
      <c r="AI19" s="9" t="str">
        <f>VLOOKUP(Table13[[#This Row],[Custom_Types]],$P$10:$P$28,1,0)</f>
        <v>11kV Pole mount &gt;=64kVA</v>
      </c>
    </row>
    <row r="20" spans="1:35" ht="13.8" thickBot="1" x14ac:dyDescent="0.3">
      <c r="A20" s="103"/>
      <c r="B20" s="104"/>
      <c r="E20" s="98"/>
      <c r="H20" s="14"/>
      <c r="I20" s="14"/>
      <c r="J20" s="14"/>
      <c r="K20" s="14"/>
      <c r="L20" s="14"/>
      <c r="M20" s="14"/>
      <c r="N20" s="14"/>
      <c r="O20" s="75"/>
      <c r="P20" s="140" t="s">
        <v>1425</v>
      </c>
      <c r="Q20" s="75"/>
      <c r="V20" s="88" t="s">
        <v>1343</v>
      </c>
      <c r="X20" s="116" t="s">
        <v>1184</v>
      </c>
      <c r="Z20" s="8">
        <v>4</v>
      </c>
      <c r="AB20" s="100" t="s">
        <v>1404</v>
      </c>
      <c r="AC20" s="9">
        <v>9</v>
      </c>
      <c r="AD20" s="9">
        <v>7</v>
      </c>
      <c r="AF20" s="98"/>
      <c r="AG20" s="98" t="s">
        <v>1350</v>
      </c>
      <c r="AI20" s="9" t="str">
        <f>VLOOKUP(Table13[[#This Row],[Custom_Types]],$P$10:$P$28,1,0)</f>
        <v>11kV HVC Control Point Pole</v>
      </c>
    </row>
    <row r="21" spans="1:35" ht="13.5" customHeight="1" thickBot="1" x14ac:dyDescent="0.3">
      <c r="A21" s="103" t="s">
        <v>1231</v>
      </c>
      <c r="B21" s="105" t="s">
        <v>1371</v>
      </c>
      <c r="E21" s="14"/>
      <c r="F21" s="60"/>
      <c r="H21" s="14"/>
      <c r="I21" s="14"/>
      <c r="J21" s="14"/>
      <c r="K21" s="14"/>
      <c r="L21" s="14"/>
      <c r="M21" s="14"/>
      <c r="N21" s="14"/>
      <c r="O21" s="75"/>
      <c r="P21" s="140" t="s">
        <v>1410</v>
      </c>
      <c r="Q21" s="75"/>
      <c r="R21" s="60" t="s">
        <v>1354</v>
      </c>
      <c r="S21" s="60" t="s">
        <v>1355</v>
      </c>
      <c r="V21" s="5" t="s">
        <v>1319</v>
      </c>
      <c r="X21" s="5" t="s">
        <v>1431</v>
      </c>
      <c r="AB21" s="100" t="s">
        <v>1405</v>
      </c>
      <c r="AC21" s="9">
        <v>10</v>
      </c>
      <c r="AD21" s="9">
        <v>7</v>
      </c>
      <c r="AF21" s="98"/>
      <c r="AG21" s="98" t="s">
        <v>1352</v>
      </c>
      <c r="AI21" s="9" t="str">
        <f>VLOOKUP(Table13[[#This Row],[Custom_Types]],$P$10:$P$28,1,0)</f>
        <v>11kV HVC Control Point Kiosk</v>
      </c>
    </row>
    <row r="22" spans="1:35" ht="13.5" customHeight="1" thickBot="1" x14ac:dyDescent="0.3">
      <c r="A22" s="106"/>
      <c r="B22" s="105"/>
      <c r="E22" s="14"/>
      <c r="F22" s="60"/>
      <c r="H22" s="14"/>
      <c r="I22" s="14"/>
      <c r="J22" s="14"/>
      <c r="K22" s="14"/>
      <c r="L22" s="14"/>
      <c r="M22" s="14"/>
      <c r="N22" s="14"/>
      <c r="O22" s="75"/>
      <c r="P22" s="140" t="s">
        <v>1411</v>
      </c>
      <c r="Q22" s="75"/>
      <c r="R22" s="60" t="s">
        <v>1356</v>
      </c>
      <c r="S22" s="60" t="s">
        <v>1357</v>
      </c>
      <c r="V22" s="2" t="s">
        <v>1320</v>
      </c>
      <c r="X22" s="5"/>
      <c r="AB22" s="100" t="s">
        <v>1406</v>
      </c>
      <c r="AC22" s="9">
        <v>8</v>
      </c>
      <c r="AD22" s="9">
        <v>7</v>
      </c>
      <c r="AF22" s="98"/>
      <c r="AG22" s="98" t="s">
        <v>1354</v>
      </c>
      <c r="AI22" s="9" t="str">
        <f>VLOOKUP(Table13[[#This Row],[Custom_Types]],$P$10:$P$28,1,0)</f>
        <v>11kV HVC Control Point Chamber</v>
      </c>
    </row>
    <row r="23" spans="1:35" ht="13.8" thickBot="1" x14ac:dyDescent="0.3">
      <c r="A23" s="103" t="s">
        <v>1232</v>
      </c>
      <c r="B23" s="105" t="s">
        <v>1372</v>
      </c>
      <c r="E23" s="14"/>
      <c r="F23" s="60"/>
      <c r="K23" s="14"/>
      <c r="L23" s="14"/>
      <c r="M23" s="14"/>
      <c r="N23" s="14"/>
      <c r="O23" s="75"/>
      <c r="P23" s="122" t="s">
        <v>1404</v>
      </c>
      <c r="Q23" s="75"/>
      <c r="R23" s="60" t="s">
        <v>1358</v>
      </c>
      <c r="S23" s="60" t="s">
        <v>1359</v>
      </c>
      <c r="X23" s="5"/>
      <c r="AB23" s="100" t="s">
        <v>1409</v>
      </c>
      <c r="AC23" s="9">
        <v>8</v>
      </c>
      <c r="AD23" s="9">
        <v>7</v>
      </c>
      <c r="AF23" s="98"/>
      <c r="AG23" s="98" t="s">
        <v>1416</v>
      </c>
      <c r="AI23" s="9" t="str">
        <f>VLOOKUP(Table13[[#This Row],[Custom_Types]],$P$10:$P$28,1,0)</f>
        <v>11kV HVC Connection Only</v>
      </c>
    </row>
    <row r="24" spans="1:35" ht="12.75" customHeight="1" thickBot="1" x14ac:dyDescent="0.3">
      <c r="A24" s="106"/>
      <c r="B24" s="104"/>
      <c r="E24" s="60"/>
      <c r="F24" s="60"/>
      <c r="J24" s="14"/>
      <c r="K24" s="14"/>
      <c r="L24" s="14"/>
      <c r="M24" s="14"/>
      <c r="N24" s="14"/>
      <c r="O24" s="75"/>
      <c r="P24" s="122" t="s">
        <v>1405</v>
      </c>
      <c r="Q24" s="75"/>
      <c r="R24" s="60" t="s">
        <v>1360</v>
      </c>
      <c r="S24" s="60" t="s">
        <v>1361</v>
      </c>
      <c r="V24" s="88" t="s">
        <v>1347</v>
      </c>
      <c r="X24" s="2"/>
      <c r="AB24" s="100" t="s">
        <v>1407</v>
      </c>
      <c r="AC24" s="9">
        <v>1</v>
      </c>
      <c r="AD24" s="9">
        <v>1</v>
      </c>
      <c r="AE24" s="9">
        <v>1</v>
      </c>
      <c r="AF24" s="98" t="s">
        <v>1313</v>
      </c>
      <c r="AG24" s="98" t="s">
        <v>1338</v>
      </c>
      <c r="AI24" s="9" t="str">
        <f>VLOOKUP(Table13[[#This Row],[Custom_Types]],$P$10:$P$28,1,0)</f>
        <v>12.7kV SWER All sizes</v>
      </c>
    </row>
    <row r="25" spans="1:35" ht="13.5" customHeight="1" thickBot="1" x14ac:dyDescent="0.3">
      <c r="A25" s="106" t="s">
        <v>1233</v>
      </c>
      <c r="B25" s="105" t="s">
        <v>1373</v>
      </c>
      <c r="C25" s="34"/>
      <c r="E25" s="60"/>
      <c r="F25" s="60"/>
      <c r="J25" s="14"/>
      <c r="K25" s="14"/>
      <c r="L25" s="14"/>
      <c r="M25" s="14"/>
      <c r="N25" s="14"/>
      <c r="O25" s="75"/>
      <c r="P25" s="122" t="s">
        <v>1406</v>
      </c>
      <c r="Q25" s="75"/>
      <c r="R25" s="60" t="s">
        <v>1362</v>
      </c>
      <c r="S25" s="60" t="s">
        <v>1363</v>
      </c>
      <c r="V25" s="5" t="s">
        <v>1321</v>
      </c>
      <c r="AB25" s="100" t="s">
        <v>1408</v>
      </c>
      <c r="AC25" s="141">
        <v>1</v>
      </c>
      <c r="AD25" s="141">
        <v>1</v>
      </c>
      <c r="AE25" s="9">
        <v>1</v>
      </c>
      <c r="AF25" s="98" t="s">
        <v>1313</v>
      </c>
      <c r="AG25" s="98" t="s">
        <v>1338</v>
      </c>
      <c r="AI25" s="9" t="str">
        <f>VLOOKUP(Table13[[#This Row],[Custom_Types]],$P$10:$P$28,1,0)</f>
        <v>19.1kV SWER All sizes</v>
      </c>
    </row>
    <row r="26" spans="1:35" ht="13.8" thickBot="1" x14ac:dyDescent="0.3">
      <c r="A26" s="103"/>
      <c r="B26" s="105"/>
      <c r="C26" s="34"/>
      <c r="E26" s="60"/>
      <c r="F26" s="60"/>
      <c r="J26" s="14"/>
      <c r="K26" s="14"/>
      <c r="L26" s="14"/>
      <c r="M26" s="14"/>
      <c r="N26" s="14"/>
      <c r="O26" s="75"/>
      <c r="P26" s="140" t="s">
        <v>1409</v>
      </c>
      <c r="Q26" s="75"/>
      <c r="R26" s="60" t="s">
        <v>1388</v>
      </c>
      <c r="S26" s="60" t="s">
        <v>1416</v>
      </c>
      <c r="V26" s="90" t="s">
        <v>1322</v>
      </c>
    </row>
    <row r="27" spans="1:35" ht="13.8" thickBot="1" x14ac:dyDescent="0.3">
      <c r="A27" s="103" t="s">
        <v>1234</v>
      </c>
      <c r="B27" s="107" t="s">
        <v>1374</v>
      </c>
      <c r="E27" s="60"/>
      <c r="F27" s="60"/>
      <c r="J27" s="14"/>
      <c r="K27" s="14"/>
      <c r="L27" s="14"/>
      <c r="M27" s="14"/>
      <c r="N27" s="14"/>
      <c r="O27" s="75"/>
      <c r="P27" s="140" t="s">
        <v>1407</v>
      </c>
      <c r="Q27" s="75"/>
      <c r="V27" s="5" t="s">
        <v>1323</v>
      </c>
    </row>
    <row r="28" spans="1:35" ht="13.8" thickBot="1" x14ac:dyDescent="0.3">
      <c r="A28" s="106"/>
      <c r="B28" s="107"/>
      <c r="E28" s="60"/>
      <c r="F28" s="60"/>
      <c r="J28" s="14"/>
      <c r="K28" s="14"/>
      <c r="L28" s="14"/>
      <c r="M28" s="14"/>
      <c r="N28" s="14"/>
      <c r="O28" s="75"/>
      <c r="P28" s="140" t="s">
        <v>1408</v>
      </c>
      <c r="Q28" s="75"/>
      <c r="R28" s="60" t="s">
        <v>1339</v>
      </c>
      <c r="S28" s="60" t="s">
        <v>1309</v>
      </c>
      <c r="V28" s="5" t="s">
        <v>1324</v>
      </c>
    </row>
    <row r="29" spans="1:35" ht="13.8" thickBot="1" x14ac:dyDescent="0.3">
      <c r="A29" s="103" t="s">
        <v>1237</v>
      </c>
      <c r="B29" s="107" t="s">
        <v>1385</v>
      </c>
      <c r="E29" s="60"/>
      <c r="F29" s="60"/>
      <c r="J29" s="14"/>
      <c r="K29" s="14"/>
      <c r="L29" s="14"/>
      <c r="M29" s="14"/>
      <c r="N29" s="14"/>
      <c r="O29" s="75"/>
      <c r="P29" s="122"/>
      <c r="Q29" s="75"/>
      <c r="R29" s="89"/>
      <c r="V29" s="61" t="s">
        <v>1325</v>
      </c>
    </row>
    <row r="30" spans="1:35" ht="13.8" thickBot="1" x14ac:dyDescent="0.3">
      <c r="A30" s="107"/>
      <c r="B30" s="107"/>
      <c r="J30" s="14"/>
      <c r="K30" s="14"/>
      <c r="L30" s="14"/>
      <c r="M30" s="14"/>
      <c r="N30" s="14"/>
      <c r="O30" s="75"/>
      <c r="P30" s="122"/>
      <c r="Q30" s="75"/>
      <c r="R30" s="89"/>
      <c r="V30" s="1"/>
    </row>
    <row r="31" spans="1:35" ht="13.8" thickBot="1" x14ac:dyDescent="0.3">
      <c r="A31" s="103" t="s">
        <v>1201</v>
      </c>
      <c r="B31" s="107" t="s">
        <v>1386</v>
      </c>
      <c r="H31" s="14"/>
      <c r="I31" s="14"/>
      <c r="J31" s="14"/>
      <c r="K31" s="14"/>
      <c r="L31" s="14"/>
      <c r="M31" s="14"/>
      <c r="N31" s="14"/>
      <c r="O31" s="75"/>
      <c r="P31" s="122"/>
      <c r="Q31" s="75"/>
      <c r="R31" s="1"/>
      <c r="V31" s="88" t="s">
        <v>1348</v>
      </c>
    </row>
    <row r="32" spans="1:35" ht="13.8" thickBot="1" x14ac:dyDescent="0.3">
      <c r="A32" s="103"/>
      <c r="B32" s="108"/>
      <c r="H32" s="14"/>
      <c r="I32" s="14"/>
      <c r="J32" s="14"/>
      <c r="K32" s="14"/>
      <c r="L32" s="14"/>
      <c r="M32" s="14"/>
      <c r="N32" s="14"/>
      <c r="O32" s="75"/>
      <c r="P32" s="122"/>
      <c r="Q32" s="75"/>
      <c r="R32" s="1"/>
      <c r="V32" s="90" t="s">
        <v>1322</v>
      </c>
    </row>
    <row r="33" spans="1:22" ht="12.75" customHeight="1" thickBot="1" x14ac:dyDescent="0.3">
      <c r="A33" s="103" t="s">
        <v>1366</v>
      </c>
      <c r="B33" s="107" t="s">
        <v>1375</v>
      </c>
      <c r="C33" s="37"/>
      <c r="H33" s="14"/>
      <c r="I33" s="14"/>
      <c r="J33" s="14"/>
      <c r="K33" s="14"/>
      <c r="L33" s="14"/>
      <c r="M33" s="14"/>
      <c r="N33" s="14"/>
      <c r="O33" s="75"/>
      <c r="P33" s="122"/>
      <c r="Q33" s="75"/>
      <c r="R33" s="1"/>
      <c r="V33" s="90" t="s">
        <v>1324</v>
      </c>
    </row>
    <row r="34" spans="1:22" ht="13.8" thickBot="1" x14ac:dyDescent="0.3">
      <c r="A34" s="103"/>
      <c r="B34" s="107"/>
      <c r="C34" s="37"/>
      <c r="H34" s="14"/>
      <c r="I34" s="14"/>
      <c r="J34" s="14"/>
      <c r="K34" s="14"/>
      <c r="L34" s="14"/>
      <c r="M34" s="14"/>
      <c r="N34" s="14"/>
      <c r="O34" s="75"/>
      <c r="P34" s="122"/>
      <c r="Q34" s="75"/>
      <c r="R34" s="1"/>
      <c r="V34" s="61" t="s">
        <v>1325</v>
      </c>
    </row>
    <row r="35" spans="1:22" ht="13.8" thickBot="1" x14ac:dyDescent="0.3">
      <c r="A35" s="103" t="s">
        <v>1368</v>
      </c>
      <c r="B35" s="107" t="s">
        <v>1376</v>
      </c>
      <c r="C35" s="37"/>
      <c r="H35" s="14"/>
      <c r="I35" s="14"/>
      <c r="J35" s="14"/>
      <c r="K35" s="14"/>
      <c r="L35" s="14"/>
      <c r="M35" s="14"/>
      <c r="N35" s="14"/>
      <c r="O35" s="75"/>
      <c r="P35" s="122"/>
      <c r="Q35" s="75"/>
      <c r="R35" s="1"/>
      <c r="V35" s="1"/>
    </row>
    <row r="36" spans="1:22" ht="13.8" thickBot="1" x14ac:dyDescent="0.3">
      <c r="A36" s="103"/>
      <c r="B36" s="107"/>
      <c r="H36" s="14"/>
      <c r="I36" s="14"/>
      <c r="J36" s="14"/>
      <c r="K36" s="14"/>
      <c r="L36" s="14"/>
      <c r="M36" s="14"/>
      <c r="N36" s="14"/>
      <c r="O36" s="75"/>
      <c r="P36" s="122"/>
      <c r="Q36" s="75"/>
      <c r="V36" s="116" t="s">
        <v>1349</v>
      </c>
    </row>
    <row r="37" spans="1:22" ht="13.8" thickBot="1" x14ac:dyDescent="0.3">
      <c r="A37" s="103" t="s">
        <v>1369</v>
      </c>
      <c r="B37" s="107" t="s">
        <v>1377</v>
      </c>
      <c r="H37" s="14"/>
      <c r="I37" s="14"/>
      <c r="J37" s="14"/>
      <c r="K37" s="14"/>
      <c r="L37" s="14"/>
      <c r="M37" s="14"/>
      <c r="N37" s="14"/>
      <c r="O37" s="75"/>
      <c r="P37" s="122"/>
      <c r="Q37" s="75"/>
      <c r="V37" s="61"/>
    </row>
    <row r="38" spans="1:22" ht="13.8" thickBot="1" x14ac:dyDescent="0.3">
      <c r="H38" s="14"/>
      <c r="I38" s="14"/>
      <c r="J38" s="14"/>
      <c r="K38" s="14"/>
      <c r="L38" s="14"/>
      <c r="M38" s="14"/>
      <c r="N38" s="14"/>
      <c r="O38" s="75"/>
      <c r="P38" s="122"/>
      <c r="Q38" s="75"/>
    </row>
    <row r="39" spans="1:22" ht="13.8" thickBot="1" x14ac:dyDescent="0.3">
      <c r="H39" s="14"/>
      <c r="I39" s="14"/>
      <c r="J39" s="14"/>
      <c r="K39" s="14"/>
      <c r="L39" s="14"/>
      <c r="M39" s="14"/>
      <c r="N39" s="14"/>
      <c r="O39" s="75"/>
      <c r="P39" s="122"/>
      <c r="Q39" s="75"/>
      <c r="V39" s="116" t="s">
        <v>1417</v>
      </c>
    </row>
    <row r="40" spans="1:22" ht="13.8" thickBot="1" x14ac:dyDescent="0.3">
      <c r="A40" s="99"/>
      <c r="B40" s="98"/>
      <c r="H40" s="14"/>
      <c r="I40" s="14"/>
      <c r="J40" s="14"/>
      <c r="K40" s="14"/>
      <c r="L40" s="14"/>
      <c r="M40" s="14"/>
      <c r="N40" s="14"/>
      <c r="O40" s="75"/>
      <c r="P40" s="122"/>
      <c r="Q40" s="75"/>
      <c r="V40" s="90" t="s">
        <v>1324</v>
      </c>
    </row>
    <row r="41" spans="1:22" ht="13.8" thickBot="1" x14ac:dyDescent="0.3">
      <c r="A41" s="99"/>
      <c r="B41" s="98"/>
      <c r="C41"/>
      <c r="H41" s="14"/>
      <c r="I41" s="14"/>
      <c r="J41" s="14"/>
      <c r="K41" s="14"/>
      <c r="L41" s="14"/>
      <c r="M41" s="14"/>
      <c r="N41" s="14"/>
      <c r="O41" s="75"/>
      <c r="P41" s="122"/>
      <c r="Q41" s="75"/>
      <c r="V41" s="90" t="s">
        <v>1322</v>
      </c>
    </row>
    <row r="42" spans="1:22" ht="13.8" thickBot="1" x14ac:dyDescent="0.3">
      <c r="B42" s="14"/>
      <c r="C42" s="1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75"/>
      <c r="P42" s="122"/>
      <c r="Q42" s="75"/>
      <c r="R42" s="89"/>
      <c r="V42" s="90"/>
    </row>
    <row r="43" spans="1:22" ht="13.8" thickBot="1" x14ac:dyDescent="0.3">
      <c r="B43" s="14"/>
      <c r="C43" s="17"/>
      <c r="H43" s="14"/>
      <c r="I43" s="14"/>
      <c r="J43" s="14"/>
      <c r="K43" s="14"/>
      <c r="L43" s="14"/>
      <c r="M43" s="14"/>
      <c r="N43" s="14"/>
      <c r="O43" s="75"/>
      <c r="P43" s="122"/>
      <c r="Q43" s="75"/>
      <c r="R43" s="89"/>
    </row>
    <row r="44" spans="1:22" ht="13.8" thickBot="1" x14ac:dyDescent="0.3">
      <c r="B44" s="14"/>
      <c r="C44" s="17"/>
      <c r="H44" s="14"/>
      <c r="I44" s="14"/>
      <c r="J44" s="14"/>
      <c r="K44" s="14"/>
      <c r="L44" s="14"/>
      <c r="M44" s="14"/>
      <c r="N44" s="14"/>
      <c r="O44" s="75"/>
      <c r="P44" s="122"/>
      <c r="Q44" s="75"/>
      <c r="R44" s="1"/>
    </row>
    <row r="45" spans="1:22" ht="13.8" thickBot="1" x14ac:dyDescent="0.3">
      <c r="B45" s="14"/>
      <c r="C45" s="17"/>
      <c r="H45" s="14"/>
      <c r="I45" s="14"/>
      <c r="J45" s="14"/>
      <c r="K45" s="14"/>
      <c r="L45" s="14"/>
      <c r="M45" s="14"/>
      <c r="N45" s="14"/>
      <c r="O45" s="75"/>
      <c r="P45" s="122"/>
      <c r="Q45" s="75"/>
      <c r="R45" s="1"/>
    </row>
    <row r="46" spans="1:22" x14ac:dyDescent="0.25">
      <c r="B46" s="14"/>
      <c r="C46" s="17"/>
      <c r="H46" s="14"/>
      <c r="I46" s="14"/>
      <c r="J46" s="14"/>
      <c r="K46" s="14"/>
      <c r="L46" s="14"/>
      <c r="M46" s="14"/>
      <c r="N46" s="14"/>
      <c r="O46" s="75"/>
      <c r="P46" s="122"/>
      <c r="Q46" s="75"/>
      <c r="R46" s="1"/>
    </row>
    <row r="47" spans="1:22" x14ac:dyDescent="0.25">
      <c r="B47" s="14"/>
      <c r="C47" s="17"/>
      <c r="H47" s="14"/>
      <c r="I47" s="14"/>
      <c r="J47" s="14"/>
      <c r="K47" s="14"/>
      <c r="L47" s="14"/>
      <c r="M47" s="14"/>
      <c r="N47" s="14"/>
      <c r="O47" s="14"/>
      <c r="P47" s="75"/>
      <c r="R47" s="1"/>
    </row>
    <row r="48" spans="1:22" x14ac:dyDescent="0.25">
      <c r="B48" s="14"/>
      <c r="C48" s="17"/>
      <c r="H48" s="14"/>
      <c r="I48" s="14"/>
      <c r="J48" s="14"/>
      <c r="K48" s="14"/>
      <c r="L48" s="14"/>
      <c r="M48" s="14"/>
      <c r="N48" s="14"/>
      <c r="O48" s="14"/>
      <c r="R48" s="1"/>
    </row>
    <row r="49" spans="2:15" x14ac:dyDescent="0.25">
      <c r="B49" s="14"/>
      <c r="C49" s="17"/>
      <c r="H49" s="14"/>
      <c r="I49" s="14"/>
      <c r="J49" s="14"/>
      <c r="K49" s="14"/>
      <c r="L49" s="14"/>
      <c r="M49" s="14"/>
      <c r="N49" s="14"/>
      <c r="O49" s="14"/>
    </row>
    <row r="50" spans="2:15" x14ac:dyDescent="0.25">
      <c r="B50" s="14"/>
      <c r="C50" s="17"/>
      <c r="H50" s="14"/>
      <c r="I50" s="14"/>
      <c r="J50" s="14"/>
      <c r="K50" s="14"/>
      <c r="L50" s="14"/>
      <c r="M50" s="14"/>
      <c r="N50" s="14"/>
      <c r="O50" s="14"/>
    </row>
    <row r="51" spans="2:15" x14ac:dyDescent="0.25">
      <c r="B51" s="14"/>
      <c r="C51" s="17"/>
      <c r="H51" s="14"/>
      <c r="I51" s="14"/>
      <c r="J51" s="14"/>
      <c r="K51" s="14"/>
      <c r="L51" s="14"/>
      <c r="M51" s="14"/>
      <c r="N51" s="14"/>
      <c r="O51" s="14"/>
    </row>
    <row r="52" spans="2:15" x14ac:dyDescent="0.25">
      <c r="B52" s="14"/>
      <c r="C52" s="17"/>
      <c r="H52" s="14"/>
      <c r="I52" s="14"/>
      <c r="J52" s="14"/>
      <c r="K52" s="14"/>
      <c r="L52" s="14"/>
      <c r="M52" s="14"/>
      <c r="N52" s="14"/>
      <c r="O52" s="14"/>
    </row>
    <row r="53" spans="2:15" x14ac:dyDescent="0.25">
      <c r="B53" s="14"/>
      <c r="C53" s="17"/>
      <c r="H53" s="14"/>
      <c r="I53" s="14"/>
      <c r="J53" s="14"/>
      <c r="K53" s="14"/>
      <c r="L53" s="14"/>
      <c r="M53" s="14"/>
      <c r="N53" s="14"/>
      <c r="O53" s="14"/>
    </row>
    <row r="54" spans="2:15" x14ac:dyDescent="0.25">
      <c r="B54" s="14"/>
      <c r="C54" s="17"/>
      <c r="H54" s="14"/>
      <c r="I54" s="14"/>
      <c r="J54" s="14"/>
      <c r="K54" s="14"/>
      <c r="L54" s="14"/>
      <c r="M54" s="14"/>
      <c r="N54" s="14"/>
      <c r="O54" s="14"/>
    </row>
    <row r="55" spans="2:15" x14ac:dyDescent="0.25">
      <c r="B55" s="14"/>
      <c r="C55" s="17"/>
      <c r="H55" s="14"/>
      <c r="I55" s="14"/>
      <c r="J55" s="14"/>
      <c r="K55" s="14"/>
      <c r="L55" s="14"/>
      <c r="M55" s="14"/>
      <c r="N55" s="14"/>
      <c r="O55" s="14"/>
    </row>
    <row r="56" spans="2:15" x14ac:dyDescent="0.25">
      <c r="B56" s="14"/>
      <c r="C56" s="17"/>
      <c r="H56" s="14"/>
      <c r="I56" s="14"/>
      <c r="J56" s="14"/>
      <c r="K56" s="14"/>
      <c r="L56" s="14"/>
      <c r="M56" s="14"/>
      <c r="N56" s="14"/>
      <c r="O56" s="14"/>
    </row>
    <row r="57" spans="2:15" x14ac:dyDescent="0.25">
      <c r="B57" s="14"/>
      <c r="C57" s="17"/>
      <c r="H57" s="14"/>
      <c r="I57" s="14"/>
      <c r="J57" s="14"/>
      <c r="K57" s="14"/>
      <c r="L57" s="14"/>
      <c r="M57" s="14"/>
      <c r="N57" s="14"/>
      <c r="O57" s="14"/>
    </row>
    <row r="58" spans="2:15" x14ac:dyDescent="0.25">
      <c r="B58" s="14"/>
      <c r="C58" s="17"/>
      <c r="H58" s="14"/>
      <c r="I58" s="14"/>
      <c r="J58" s="14"/>
      <c r="K58" s="14"/>
      <c r="L58" s="14"/>
      <c r="M58" s="14"/>
      <c r="N58" s="14"/>
      <c r="O58" s="14"/>
    </row>
    <row r="59" spans="2:15" x14ac:dyDescent="0.25">
      <c r="B59" s="14"/>
      <c r="C59" s="17"/>
      <c r="H59" s="14"/>
      <c r="I59" s="14"/>
      <c r="J59" s="14"/>
      <c r="K59" s="14"/>
      <c r="L59" s="14"/>
      <c r="M59" s="14"/>
      <c r="N59" s="14"/>
      <c r="O59" s="14"/>
    </row>
    <row r="60" spans="2:15" x14ac:dyDescent="0.25">
      <c r="B60" s="14"/>
      <c r="C60" s="17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 x14ac:dyDescent="0.25">
      <c r="B61" s="14"/>
      <c r="C61" s="17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 x14ac:dyDescent="0.25">
      <c r="B62" s="14"/>
      <c r="C62" s="17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 x14ac:dyDescent="0.25">
      <c r="B63" s="14"/>
      <c r="C63" s="17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 x14ac:dyDescent="0.25">
      <c r="B64" s="14"/>
      <c r="C64" s="17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 x14ac:dyDescent="0.25">
      <c r="B65" s="14"/>
      <c r="C65" s="1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x14ac:dyDescent="0.25">
      <c r="O66" s="14"/>
    </row>
    <row r="67" spans="2:15" x14ac:dyDescent="0.25">
      <c r="O67" s="14"/>
    </row>
    <row r="68" spans="2:15" x14ac:dyDescent="0.25">
      <c r="O68" s="14"/>
    </row>
    <row r="69" spans="2:15" x14ac:dyDescent="0.25">
      <c r="O69" s="14"/>
    </row>
    <row r="70" spans="2:15" x14ac:dyDescent="0.25">
      <c r="O70" s="14"/>
    </row>
    <row r="71" spans="2:15" x14ac:dyDescent="0.25">
      <c r="O71" s="14"/>
    </row>
    <row r="72" spans="2:15" x14ac:dyDescent="0.25">
      <c r="O72" s="14"/>
    </row>
  </sheetData>
  <sheetProtection password="94AB" sheet="1" objects="1" scenarios="1" selectLockedCells="1"/>
  <sortState ref="P9:P23">
    <sortCondition ref="P9"/>
  </sortState>
  <mergeCells count="8">
    <mergeCell ref="B2:J2"/>
    <mergeCell ref="B5:B6"/>
    <mergeCell ref="C5:C6"/>
    <mergeCell ref="D18:J18"/>
    <mergeCell ref="D5:D6"/>
    <mergeCell ref="F5:F6"/>
    <mergeCell ref="G5:G6"/>
    <mergeCell ref="E5:E6"/>
  </mergeCells>
  <phoneticPr fontId="11" type="noConversion"/>
  <conditionalFormatting sqref="G7:G16">
    <cfRule type="expression" dxfId="36" priority="14">
      <formula>IF($F7&lt;&gt;"",TRUE,FALSE)</formula>
    </cfRule>
  </conditionalFormatting>
  <conditionalFormatting sqref="B30">
    <cfRule type="expression" dxfId="35" priority="107" stopIfTrue="1">
      <formula>$V$20=FALSE</formula>
    </cfRule>
  </conditionalFormatting>
  <conditionalFormatting sqref="B7:D7 G7:G16 B8:C11">
    <cfRule type="expression" dxfId="34" priority="12">
      <formula>IF($K7=TRUE,TRUE,flase)</formula>
    </cfRule>
  </conditionalFormatting>
  <conditionalFormatting sqref="F7:F16">
    <cfRule type="expression" dxfId="33" priority="11">
      <formula>IF($G7&lt;&gt;"",TRUE,FALSE)</formula>
    </cfRule>
  </conditionalFormatting>
  <conditionalFormatting sqref="H7:H16 J7:J16">
    <cfRule type="expression" dxfId="32" priority="9">
      <formula>IF(ISERROR(SEARCH("HVC",$D7,1)),FALSE,TRUE)</formula>
    </cfRule>
  </conditionalFormatting>
  <conditionalFormatting sqref="B12:D16 H7:H16 D8:D11 J7:J16 F7:F16">
    <cfRule type="expression" dxfId="31" priority="8">
      <formula>IF($K7=TRUE,TRUE,FALSE)</formula>
    </cfRule>
  </conditionalFormatting>
  <conditionalFormatting sqref="B5:J5">
    <cfRule type="expression" dxfId="30" priority="7">
      <formula>IF($K5=TRUE,TRUE,FALSE)</formula>
    </cfRule>
  </conditionalFormatting>
  <conditionalFormatting sqref="I7:I16">
    <cfRule type="expression" dxfId="29" priority="6">
      <formula>IF(ISERROR(SEARCH("HVC",$D7,1)),FALSE,TRUE)</formula>
    </cfRule>
  </conditionalFormatting>
  <conditionalFormatting sqref="I7:I16">
    <cfRule type="expression" dxfId="28" priority="5">
      <formula>IF($K7=TRUE,TRUE,flase)</formula>
    </cfRule>
  </conditionalFormatting>
  <conditionalFormatting sqref="D18">
    <cfRule type="expression" dxfId="27" priority="2">
      <formula>IF($K$5,TRUE,FALSE)</formula>
    </cfRule>
  </conditionalFormatting>
  <conditionalFormatting sqref="E7:E16">
    <cfRule type="expression" dxfId="26" priority="1">
      <formula>IF($K7=TRUE,TRUE,FALSE)</formula>
    </cfRule>
  </conditionalFormatting>
  <dataValidations xWindow="881" yWindow="242" count="4">
    <dataValidation type="list" allowBlank="1" showInputMessage="1" showErrorMessage="1" error="Please select from pull-down list." sqref="D7:D16">
      <formula1>Substations_Select</formula1>
    </dataValidation>
    <dataValidation type="list" allowBlank="1" showInputMessage="1" showErrorMessage="1" sqref="I7:I16">
      <formula1>IF($Y7=1,RATING1,IF($Y7=2,RATING2,IF($Y7=3,RATING3,IF($Y7=4,RATING4,IF($Y7=5,RATING5,IF($Y7=6,RATING6,IF($Y7=8,RATING8,RATING7)))))))</formula1>
    </dataValidation>
    <dataValidation type="list" operator="greaterThanOrEqual" allowBlank="1" showInputMessage="1" showErrorMessage="1" error="Please select Yes or leave blank." sqref="G7:G16">
      <formula1>IF($D7="",RATING7,$P$6:$P$7)</formula1>
    </dataValidation>
    <dataValidation type="list" allowBlank="1" showInputMessage="1" showErrorMessage="1" sqref="E7:E16">
      <formula1>IF(OR($X7=1,$X7=2,$X7=3),SUBS_STYLE1,IF(OR($X7=4,$X7=5),SUBS_STYLE4,IF($X7=6,SUBS_STYLE6,IF($X7=8,SUBS_STYLE8,IF($X7=9,SUBS_STYLE9,IF($X7=10,SUBS_STYLE10,IF($X7=11,SUBS_STYLE11,RATING7)))))))</formula1>
    </dataValidation>
  </dataValidations>
  <pageMargins left="0.75" right="0.75" top="1" bottom="1" header="0.5" footer="0.5"/>
  <pageSetup scale="24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1">
    <pageSetUpPr fitToPage="1"/>
  </sheetPr>
  <dimension ref="A1:AA84"/>
  <sheetViews>
    <sheetView showGridLines="0" zoomScale="90" zoomScaleNormal="90" workbookViewId="0">
      <selection activeCell="D7" sqref="D7"/>
    </sheetView>
  </sheetViews>
  <sheetFormatPr defaultRowHeight="13.2" x14ac:dyDescent="0.25"/>
  <cols>
    <col min="1" max="1" width="2.6640625" style="9" customWidth="1"/>
    <col min="2" max="2" width="6.6640625" style="9" bestFit="1" customWidth="1"/>
    <col min="3" max="3" width="18.6640625" style="9" customWidth="1"/>
    <col min="4" max="4" width="11.5546875" style="9" customWidth="1"/>
    <col min="5" max="5" width="10" style="9" customWidth="1"/>
    <col min="6" max="6" width="11" style="9" customWidth="1"/>
    <col min="7" max="7" width="14" style="9" customWidth="1"/>
    <col min="8" max="8" width="17.88671875" style="9" customWidth="1"/>
    <col min="9" max="9" width="9.88671875" style="9" hidden="1" customWidth="1"/>
    <col min="10" max="10" width="12" style="9" customWidth="1"/>
    <col min="11" max="11" width="0.33203125" style="123" hidden="1" customWidth="1"/>
    <col min="12" max="12" width="3.109375" style="123" customWidth="1"/>
    <col min="13" max="13" width="19.6640625" style="297" bestFit="1" customWidth="1"/>
    <col min="14" max="14" width="9.33203125" style="9" customWidth="1"/>
    <col min="15" max="15" width="12" style="9" bestFit="1" customWidth="1"/>
    <col min="16" max="16" width="16.109375" style="9" customWidth="1"/>
    <col min="17" max="17" width="13.109375" style="9" bestFit="1" customWidth="1"/>
    <col min="18" max="18" width="9.5546875" style="9" customWidth="1"/>
    <col min="19" max="20" width="13" style="9" hidden="1" customWidth="1"/>
    <col min="21" max="21" width="10.5546875" style="9" hidden="1" customWidth="1"/>
    <col min="22" max="22" width="16" style="9" hidden="1" customWidth="1"/>
    <col min="23" max="23" width="10.33203125" style="9" hidden="1" customWidth="1"/>
    <col min="24" max="24" width="2" style="9" hidden="1" customWidth="1"/>
    <col min="25" max="25" width="29.109375" style="9" hidden="1" customWidth="1"/>
    <col min="26" max="26" width="10.33203125" style="9" hidden="1" customWidth="1"/>
    <col min="27" max="27" width="10.5546875" style="9" hidden="1" customWidth="1"/>
    <col min="28" max="28" width="0" style="9" hidden="1" customWidth="1"/>
    <col min="29" max="16384" width="8.88671875" style="9"/>
  </cols>
  <sheetData>
    <row r="1" spans="1:27" ht="13.8" thickBo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222"/>
      <c r="L1" s="222"/>
      <c r="M1" s="223"/>
      <c r="N1" s="14"/>
      <c r="O1" s="14"/>
      <c r="P1" s="14"/>
      <c r="Q1" s="14"/>
      <c r="R1" s="14"/>
      <c r="S1" s="14"/>
      <c r="T1" s="14"/>
      <c r="U1" s="62"/>
      <c r="V1" s="62"/>
      <c r="W1" s="62"/>
      <c r="X1" s="62"/>
      <c r="Y1" s="62"/>
      <c r="Z1" s="62"/>
      <c r="AA1" s="62"/>
    </row>
    <row r="2" spans="1:27" ht="22.95" customHeight="1" thickBot="1" x14ac:dyDescent="0.3">
      <c r="A2" s="14"/>
      <c r="B2" s="14"/>
      <c r="C2" s="224" t="s">
        <v>1220</v>
      </c>
      <c r="D2" s="225"/>
      <c r="E2" s="225"/>
      <c r="F2" s="225"/>
      <c r="G2" s="225"/>
      <c r="H2" s="225"/>
      <c r="I2" s="225"/>
      <c r="J2" s="226"/>
      <c r="K2" s="227"/>
      <c r="L2" s="227"/>
      <c r="M2" s="227"/>
      <c r="N2" s="227"/>
      <c r="O2" s="227"/>
      <c r="P2" s="227"/>
      <c r="Q2" s="14"/>
      <c r="R2" s="14"/>
      <c r="S2" s="14"/>
      <c r="T2" s="14"/>
      <c r="U2" s="62"/>
      <c r="V2" s="80" t="s">
        <v>1157</v>
      </c>
      <c r="W2" s="80" t="s">
        <v>1160</v>
      </c>
      <c r="X2" s="62"/>
      <c r="Y2" s="80" t="s">
        <v>123</v>
      </c>
      <c r="Z2" s="80" t="s">
        <v>1160</v>
      </c>
      <c r="AA2" s="62"/>
    </row>
    <row r="3" spans="1:27" ht="14.4" customHeight="1" thickBot="1" x14ac:dyDescent="0.3">
      <c r="A3" s="14"/>
      <c r="B3" s="14"/>
      <c r="C3" s="228"/>
      <c r="D3" s="229"/>
      <c r="E3" s="229"/>
      <c r="F3" s="229"/>
      <c r="G3" s="229"/>
      <c r="H3" s="229"/>
      <c r="I3" s="14"/>
      <c r="J3" s="14"/>
      <c r="K3" s="222"/>
      <c r="L3" s="222"/>
      <c r="M3" s="223"/>
      <c r="N3" s="14"/>
      <c r="O3" s="14"/>
      <c r="P3" s="14"/>
      <c r="Q3" s="14"/>
      <c r="R3" s="14"/>
      <c r="S3" s="14"/>
      <c r="T3" s="14"/>
      <c r="U3" s="62"/>
      <c r="V3" s="78" t="s">
        <v>1158</v>
      </c>
      <c r="W3" s="79">
        <v>1</v>
      </c>
      <c r="X3" s="62"/>
      <c r="Y3" s="78" t="s">
        <v>1218</v>
      </c>
      <c r="Z3" s="79">
        <v>1</v>
      </c>
      <c r="AA3" s="62"/>
    </row>
    <row r="4" spans="1:27" x14ac:dyDescent="0.25">
      <c r="A4" s="14"/>
      <c r="B4" s="14"/>
      <c r="C4" s="228"/>
      <c r="D4" s="229"/>
      <c r="E4" s="229"/>
      <c r="F4" s="229"/>
      <c r="G4" s="229"/>
      <c r="H4" s="230" t="s">
        <v>1431</v>
      </c>
      <c r="I4" s="231"/>
      <c r="J4" s="232" t="s">
        <v>1203</v>
      </c>
      <c r="L4" s="222"/>
      <c r="M4" s="223"/>
      <c r="N4" s="14"/>
      <c r="O4" s="14"/>
      <c r="P4" s="14"/>
      <c r="Q4" s="14"/>
      <c r="R4" s="14"/>
      <c r="S4" s="14"/>
      <c r="T4" s="14"/>
      <c r="U4" s="62"/>
      <c r="V4" s="78" t="s">
        <v>1159</v>
      </c>
      <c r="W4" s="79">
        <v>2</v>
      </c>
      <c r="X4" s="62"/>
      <c r="Y4" s="78" t="s">
        <v>1175</v>
      </c>
      <c r="Z4" s="79">
        <v>2</v>
      </c>
      <c r="AA4" s="62"/>
    </row>
    <row r="5" spans="1:27" ht="13.8" thickBot="1" x14ac:dyDescent="0.3">
      <c r="A5" s="14"/>
      <c r="B5" s="14"/>
      <c r="C5" s="228"/>
      <c r="D5" s="229"/>
      <c r="E5" s="229"/>
      <c r="F5" s="229"/>
      <c r="G5" s="229"/>
      <c r="H5" s="233" t="s">
        <v>1437</v>
      </c>
      <c r="I5" s="234"/>
      <c r="J5" s="235" t="s">
        <v>1204</v>
      </c>
      <c r="L5" s="222"/>
      <c r="M5" s="223"/>
      <c r="N5" s="14"/>
      <c r="O5" s="14"/>
      <c r="P5" s="14"/>
      <c r="Q5" s="14"/>
      <c r="R5" s="14"/>
      <c r="S5" s="14"/>
      <c r="T5" s="14"/>
      <c r="U5" s="62"/>
      <c r="V5" s="62"/>
      <c r="W5" s="62"/>
      <c r="X5" s="62"/>
      <c r="Y5" s="78" t="s">
        <v>832</v>
      </c>
      <c r="Z5" s="79">
        <v>3</v>
      </c>
      <c r="AA5" s="62"/>
    </row>
    <row r="6" spans="1:27" ht="40.200000000000003" thickBot="1" x14ac:dyDescent="0.3">
      <c r="C6" s="236" t="s">
        <v>844</v>
      </c>
      <c r="D6" s="237" t="s">
        <v>1227</v>
      </c>
      <c r="E6" s="237" t="s">
        <v>1186</v>
      </c>
      <c r="F6" s="237" t="s">
        <v>1228</v>
      </c>
      <c r="G6" s="238" t="s">
        <v>1242</v>
      </c>
      <c r="H6" s="239" t="s">
        <v>1156</v>
      </c>
      <c r="I6" s="240"/>
      <c r="J6" s="241" t="s">
        <v>1156</v>
      </c>
      <c r="K6" s="222"/>
      <c r="L6" s="242"/>
      <c r="M6" s="243" t="s">
        <v>1224</v>
      </c>
      <c r="N6" s="244"/>
      <c r="O6" s="244"/>
      <c r="P6" s="244"/>
      <c r="Q6" s="244"/>
      <c r="R6" s="244"/>
      <c r="S6" s="14"/>
      <c r="T6" s="14"/>
      <c r="U6" s="62"/>
      <c r="V6" s="62"/>
      <c r="W6" s="62"/>
      <c r="X6" s="62"/>
      <c r="Y6" s="62"/>
      <c r="Z6" s="62"/>
      <c r="AA6" s="62"/>
    </row>
    <row r="7" spans="1:27" ht="13.2" customHeight="1" thickTop="1" x14ac:dyDescent="0.25">
      <c r="B7" s="245" t="s">
        <v>1249</v>
      </c>
      <c r="C7" s="246" t="s">
        <v>1213</v>
      </c>
      <c r="D7" s="158"/>
      <c r="E7" s="158"/>
      <c r="F7" s="158"/>
      <c r="G7" s="158"/>
      <c r="H7" s="159"/>
      <c r="I7" s="159"/>
      <c r="J7" s="160"/>
      <c r="L7" s="247" t="s">
        <v>1230</v>
      </c>
      <c r="M7" s="248" t="s">
        <v>1225</v>
      </c>
      <c r="N7" s="248"/>
      <c r="O7" s="248"/>
      <c r="P7" s="248"/>
      <c r="Q7" s="248"/>
      <c r="R7" s="248"/>
      <c r="S7" s="14"/>
      <c r="T7" s="14"/>
      <c r="U7" s="62"/>
      <c r="V7" s="80" t="s">
        <v>1153</v>
      </c>
      <c r="W7" s="80" t="s">
        <v>1160</v>
      </c>
      <c r="X7" s="62"/>
      <c r="Y7" s="62"/>
      <c r="Z7" s="62"/>
      <c r="AA7" s="62"/>
    </row>
    <row r="8" spans="1:27" ht="13.2" customHeight="1" x14ac:dyDescent="0.25">
      <c r="B8" s="249"/>
      <c r="C8" s="250"/>
      <c r="D8" s="161"/>
      <c r="E8" s="161"/>
      <c r="F8" s="161"/>
      <c r="G8" s="161"/>
      <c r="H8" s="162"/>
      <c r="I8" s="162"/>
      <c r="J8" s="163"/>
      <c r="L8" s="247"/>
      <c r="M8" s="251"/>
      <c r="N8" s="252"/>
      <c r="O8" s="252"/>
      <c r="P8" s="252"/>
      <c r="Q8" s="252"/>
      <c r="R8" s="252"/>
      <c r="S8" s="14"/>
      <c r="T8" s="14"/>
      <c r="U8" s="62"/>
      <c r="V8" s="78" t="s">
        <v>1161</v>
      </c>
      <c r="W8" s="79">
        <v>4</v>
      </c>
      <c r="X8" s="62"/>
      <c r="Y8" s="80" t="s">
        <v>1016</v>
      </c>
      <c r="Z8" s="80" t="s">
        <v>1160</v>
      </c>
      <c r="AA8" s="62"/>
    </row>
    <row r="9" spans="1:27" ht="13.2" customHeight="1" x14ac:dyDescent="0.25">
      <c r="B9" s="249"/>
      <c r="C9" s="250"/>
      <c r="D9" s="161"/>
      <c r="E9" s="161"/>
      <c r="F9" s="161"/>
      <c r="G9" s="161"/>
      <c r="H9" s="162"/>
      <c r="I9" s="162"/>
      <c r="J9" s="163"/>
      <c r="L9" s="247" t="s">
        <v>1231</v>
      </c>
      <c r="M9" s="253" t="s">
        <v>845</v>
      </c>
      <c r="N9" s="253"/>
      <c r="O9" s="253"/>
      <c r="P9" s="253"/>
      <c r="Q9" s="253"/>
      <c r="R9" s="253"/>
      <c r="S9" s="14"/>
      <c r="T9" s="14"/>
      <c r="U9" s="62"/>
      <c r="V9" s="78" t="s">
        <v>1150</v>
      </c>
      <c r="W9" s="79">
        <v>1</v>
      </c>
      <c r="X9" s="62"/>
      <c r="Y9" s="78" t="s">
        <v>1059</v>
      </c>
      <c r="Z9" s="79">
        <v>1</v>
      </c>
      <c r="AA9" s="62"/>
    </row>
    <row r="10" spans="1:27" ht="13.2" customHeight="1" x14ac:dyDescent="0.25">
      <c r="B10" s="249"/>
      <c r="C10" s="250"/>
      <c r="D10" s="161"/>
      <c r="E10" s="161"/>
      <c r="F10" s="161"/>
      <c r="G10" s="161"/>
      <c r="H10" s="162"/>
      <c r="I10" s="162"/>
      <c r="J10" s="163"/>
      <c r="L10" s="242"/>
      <c r="M10" s="253"/>
      <c r="N10" s="253"/>
      <c r="O10" s="253"/>
      <c r="P10" s="253"/>
      <c r="Q10" s="253"/>
      <c r="R10" s="253"/>
      <c r="S10" s="14"/>
      <c r="T10" s="14"/>
      <c r="U10" s="62"/>
      <c r="V10" s="78" t="s">
        <v>1152</v>
      </c>
      <c r="W10" s="79">
        <v>3</v>
      </c>
      <c r="X10" s="62"/>
      <c r="Y10" s="78" t="s">
        <v>1060</v>
      </c>
      <c r="Z10" s="79">
        <v>2</v>
      </c>
      <c r="AA10" s="62"/>
    </row>
    <row r="11" spans="1:27" ht="13.2" customHeight="1" x14ac:dyDescent="0.25">
      <c r="B11" s="249"/>
      <c r="C11" s="250"/>
      <c r="D11" s="161"/>
      <c r="E11" s="161"/>
      <c r="F11" s="161"/>
      <c r="G11" s="161"/>
      <c r="H11" s="162"/>
      <c r="I11" s="162"/>
      <c r="J11" s="163"/>
      <c r="L11" s="242"/>
      <c r="M11" s="254"/>
      <c r="N11" s="252"/>
      <c r="O11" s="252"/>
      <c r="P11" s="252"/>
      <c r="Q11" s="252"/>
      <c r="R11" s="252"/>
      <c r="S11" s="14"/>
      <c r="T11" s="14"/>
      <c r="U11" s="62"/>
      <c r="V11" s="78" t="s">
        <v>1151</v>
      </c>
      <c r="W11" s="79">
        <v>2</v>
      </c>
      <c r="X11" s="62"/>
      <c r="Y11" s="62"/>
      <c r="Z11" s="62"/>
      <c r="AA11" s="62"/>
    </row>
    <row r="12" spans="1:27" ht="13.2" customHeight="1" x14ac:dyDescent="0.25">
      <c r="B12" s="249"/>
      <c r="C12" s="250"/>
      <c r="D12" s="161"/>
      <c r="E12" s="161"/>
      <c r="F12" s="161"/>
      <c r="G12" s="161"/>
      <c r="H12" s="162"/>
      <c r="I12" s="162"/>
      <c r="J12" s="163"/>
      <c r="L12" s="247" t="s">
        <v>1232</v>
      </c>
      <c r="M12" s="255" t="s">
        <v>872</v>
      </c>
      <c r="N12" s="255"/>
      <c r="O12" s="255"/>
      <c r="P12" s="255"/>
      <c r="Q12" s="255"/>
      <c r="R12" s="255"/>
      <c r="S12" s="14"/>
      <c r="T12" s="14"/>
      <c r="U12" s="62"/>
      <c r="V12" s="78" t="s">
        <v>1155</v>
      </c>
      <c r="W12" s="79">
        <v>5</v>
      </c>
      <c r="X12" s="62"/>
      <c r="Y12" s="77" t="s">
        <v>122</v>
      </c>
      <c r="Z12" s="77" t="s">
        <v>1160</v>
      </c>
      <c r="AA12" s="62"/>
    </row>
    <row r="13" spans="1:27" ht="13.2" customHeight="1" x14ac:dyDescent="0.25">
      <c r="B13" s="249"/>
      <c r="C13" s="250"/>
      <c r="D13" s="161"/>
      <c r="E13" s="161"/>
      <c r="F13" s="161"/>
      <c r="G13" s="161"/>
      <c r="H13" s="162"/>
      <c r="I13" s="162"/>
      <c r="J13" s="163"/>
      <c r="L13" s="242"/>
      <c r="M13" s="251"/>
      <c r="N13" s="252"/>
      <c r="O13" s="252"/>
      <c r="P13" s="252"/>
      <c r="Q13" s="252"/>
      <c r="R13" s="252"/>
      <c r="S13" s="14"/>
      <c r="T13" s="14"/>
      <c r="U13" s="62"/>
      <c r="V13" s="62"/>
      <c r="W13" s="62"/>
      <c r="X13" s="62"/>
      <c r="Y13" s="78" t="s">
        <v>1216</v>
      </c>
      <c r="Z13" s="79">
        <v>2</v>
      </c>
      <c r="AA13" s="62"/>
    </row>
    <row r="14" spans="1:27" ht="12.75" customHeight="1" x14ac:dyDescent="0.25">
      <c r="B14" s="249"/>
      <c r="C14" s="250"/>
      <c r="D14" s="161"/>
      <c r="E14" s="161"/>
      <c r="F14" s="161"/>
      <c r="G14" s="161"/>
      <c r="H14" s="162"/>
      <c r="I14" s="162"/>
      <c r="J14" s="163"/>
      <c r="L14" s="242" t="s">
        <v>1233</v>
      </c>
      <c r="M14" s="248" t="s">
        <v>939</v>
      </c>
      <c r="N14" s="248"/>
      <c r="O14" s="248"/>
      <c r="P14" s="248"/>
      <c r="Q14" s="248"/>
      <c r="R14" s="248"/>
      <c r="S14" s="14"/>
      <c r="T14" s="14"/>
      <c r="U14" s="62"/>
      <c r="V14" s="80" t="s">
        <v>1242</v>
      </c>
      <c r="W14" s="80" t="s">
        <v>1160</v>
      </c>
      <c r="X14" s="62"/>
      <c r="Y14" s="78" t="s">
        <v>1217</v>
      </c>
      <c r="Z14" s="79">
        <v>1</v>
      </c>
      <c r="AA14" s="62"/>
    </row>
    <row r="15" spans="1:27" ht="13.2" customHeight="1" x14ac:dyDescent="0.25">
      <c r="B15" s="249"/>
      <c r="C15" s="250"/>
      <c r="D15" s="161"/>
      <c r="E15" s="161"/>
      <c r="F15" s="161"/>
      <c r="G15" s="161"/>
      <c r="H15" s="162"/>
      <c r="I15" s="162"/>
      <c r="J15" s="163"/>
      <c r="L15" s="242"/>
      <c r="M15" s="248" t="s">
        <v>422</v>
      </c>
      <c r="N15" s="248"/>
      <c r="O15" s="248"/>
      <c r="P15" s="248"/>
      <c r="Q15" s="248"/>
      <c r="R15" s="248"/>
      <c r="S15" s="14"/>
      <c r="T15" s="14"/>
      <c r="U15" s="62"/>
      <c r="V15" s="78" t="s">
        <v>507</v>
      </c>
      <c r="W15" s="79">
        <v>1</v>
      </c>
      <c r="X15" s="62"/>
      <c r="Y15" s="62"/>
      <c r="Z15" s="62"/>
      <c r="AA15" s="62"/>
    </row>
    <row r="16" spans="1:27" ht="13.2" customHeight="1" x14ac:dyDescent="0.25">
      <c r="B16" s="249"/>
      <c r="C16" s="250"/>
      <c r="D16" s="161"/>
      <c r="E16" s="161"/>
      <c r="F16" s="161"/>
      <c r="G16" s="161"/>
      <c r="H16" s="162"/>
      <c r="I16" s="162"/>
      <c r="J16" s="163"/>
      <c r="L16" s="242"/>
      <c r="M16" s="254"/>
      <c r="N16" s="252"/>
      <c r="O16" s="252"/>
      <c r="P16" s="252"/>
      <c r="Q16" s="252"/>
      <c r="R16" s="252"/>
      <c r="S16" s="14"/>
      <c r="T16" s="14"/>
      <c r="U16" s="62"/>
      <c r="V16" s="78" t="s">
        <v>1154</v>
      </c>
      <c r="W16" s="79">
        <v>2</v>
      </c>
      <c r="X16" s="62"/>
      <c r="Y16" s="62"/>
      <c r="Z16" s="62"/>
      <c r="AA16" s="62"/>
    </row>
    <row r="17" spans="2:27" ht="12.75" customHeight="1" x14ac:dyDescent="0.25">
      <c r="B17" s="249"/>
      <c r="C17" s="250"/>
      <c r="D17" s="161"/>
      <c r="E17" s="161"/>
      <c r="F17" s="161"/>
      <c r="G17" s="161"/>
      <c r="H17" s="162"/>
      <c r="I17" s="162"/>
      <c r="J17" s="163"/>
      <c r="L17" s="247"/>
      <c r="M17" s="256" t="s">
        <v>1226</v>
      </c>
      <c r="N17" s="252"/>
      <c r="O17" s="252"/>
      <c r="P17" s="252"/>
      <c r="Q17" s="252"/>
      <c r="R17" s="252"/>
      <c r="S17" s="14"/>
      <c r="T17" s="14"/>
      <c r="U17" s="62"/>
      <c r="V17" s="62"/>
      <c r="W17" s="62"/>
      <c r="X17" s="62"/>
      <c r="Y17" s="62"/>
      <c r="Z17" s="62"/>
      <c r="AA17" s="62"/>
    </row>
    <row r="18" spans="2:27" ht="13.2" customHeight="1" x14ac:dyDescent="0.25">
      <c r="B18" s="249"/>
      <c r="C18" s="250"/>
      <c r="D18" s="161"/>
      <c r="E18" s="161"/>
      <c r="F18" s="161"/>
      <c r="G18" s="161"/>
      <c r="H18" s="162"/>
      <c r="I18" s="162"/>
      <c r="J18" s="163"/>
      <c r="L18" s="242" t="s">
        <v>1235</v>
      </c>
      <c r="M18" s="257" t="s">
        <v>1241</v>
      </c>
      <c r="N18" s="258"/>
      <c r="O18" s="252"/>
      <c r="P18" s="252"/>
      <c r="Q18" s="252"/>
      <c r="R18" s="252"/>
      <c r="S18" s="14"/>
      <c r="T18" s="14"/>
    </row>
    <row r="19" spans="2:27" ht="13.2" customHeight="1" x14ac:dyDescent="0.25">
      <c r="B19" s="249"/>
      <c r="C19" s="250"/>
      <c r="D19" s="161"/>
      <c r="E19" s="161"/>
      <c r="F19" s="161"/>
      <c r="G19" s="161"/>
      <c r="H19" s="162"/>
      <c r="I19" s="162"/>
      <c r="J19" s="163"/>
      <c r="L19" s="242"/>
      <c r="M19" s="248" t="s">
        <v>1378</v>
      </c>
      <c r="N19" s="248"/>
      <c r="O19" s="248"/>
      <c r="P19" s="248"/>
      <c r="Q19" s="248"/>
      <c r="R19" s="248"/>
      <c r="S19" s="14"/>
      <c r="T19" s="14"/>
    </row>
    <row r="20" spans="2:27" ht="13.2" customHeight="1" x14ac:dyDescent="0.25">
      <c r="B20" s="249"/>
      <c r="C20" s="250"/>
      <c r="D20" s="161"/>
      <c r="E20" s="161"/>
      <c r="F20" s="161"/>
      <c r="G20" s="161"/>
      <c r="H20" s="162"/>
      <c r="I20" s="162"/>
      <c r="J20" s="163"/>
      <c r="L20" s="242"/>
      <c r="M20" s="254"/>
      <c r="N20" s="252"/>
      <c r="O20" s="252"/>
      <c r="P20" s="258"/>
      <c r="Q20" s="258"/>
      <c r="R20" s="258"/>
      <c r="S20" s="14"/>
      <c r="T20" s="14"/>
    </row>
    <row r="21" spans="2:27" ht="13.2" customHeight="1" x14ac:dyDescent="0.25">
      <c r="B21" s="249"/>
      <c r="C21" s="250"/>
      <c r="D21" s="161"/>
      <c r="E21" s="161"/>
      <c r="F21" s="161"/>
      <c r="G21" s="161"/>
      <c r="H21" s="162"/>
      <c r="I21" s="162"/>
      <c r="J21" s="163"/>
      <c r="L21" s="242"/>
      <c r="M21" s="253" t="s">
        <v>1379</v>
      </c>
      <c r="N21" s="253"/>
      <c r="O21" s="253"/>
      <c r="P21" s="253"/>
      <c r="Q21" s="253"/>
      <c r="R21" s="253"/>
      <c r="S21" s="14"/>
      <c r="T21" s="14"/>
    </row>
    <row r="22" spans="2:27" ht="13.2" customHeight="1" x14ac:dyDescent="0.25">
      <c r="B22" s="249"/>
      <c r="C22" s="250"/>
      <c r="D22" s="161"/>
      <c r="E22" s="161"/>
      <c r="F22" s="161"/>
      <c r="G22" s="161"/>
      <c r="H22" s="162"/>
      <c r="I22" s="162"/>
      <c r="J22" s="163"/>
      <c r="L22" s="242"/>
      <c r="M22" s="253"/>
      <c r="N22" s="253"/>
      <c r="O22" s="253"/>
      <c r="P22" s="253"/>
      <c r="Q22" s="253"/>
      <c r="R22" s="253"/>
      <c r="S22" s="14"/>
      <c r="T22" s="14"/>
      <c r="U22" s="14"/>
      <c r="AA22" s="14"/>
    </row>
    <row r="23" spans="2:27" ht="13.2" customHeight="1" x14ac:dyDescent="0.25">
      <c r="B23" s="249"/>
      <c r="C23" s="250"/>
      <c r="D23" s="161"/>
      <c r="E23" s="161"/>
      <c r="F23" s="161"/>
      <c r="G23" s="161"/>
      <c r="H23" s="162"/>
      <c r="I23" s="162"/>
      <c r="J23" s="163"/>
      <c r="L23" s="242"/>
      <c r="M23" s="259"/>
      <c r="N23" s="107"/>
      <c r="O23" s="107"/>
      <c r="P23" s="107"/>
      <c r="Q23" s="107"/>
      <c r="R23" s="107"/>
      <c r="S23" s="14"/>
      <c r="T23" s="14"/>
      <c r="U23" s="14"/>
      <c r="AA23" s="14"/>
    </row>
    <row r="24" spans="2:27" ht="13.2" customHeight="1" x14ac:dyDescent="0.25">
      <c r="B24" s="249"/>
      <c r="C24" s="250"/>
      <c r="D24" s="161"/>
      <c r="E24" s="161"/>
      <c r="F24" s="161"/>
      <c r="G24" s="161"/>
      <c r="H24" s="162"/>
      <c r="I24" s="162"/>
      <c r="J24" s="163"/>
      <c r="L24" s="242"/>
      <c r="M24" s="260" t="s">
        <v>1380</v>
      </c>
      <c r="N24" s="260"/>
      <c r="O24" s="260"/>
      <c r="P24" s="260"/>
      <c r="Q24" s="260"/>
      <c r="R24" s="260"/>
      <c r="S24" s="14"/>
      <c r="T24" s="14"/>
    </row>
    <row r="25" spans="2:27" ht="12.75" customHeight="1" x14ac:dyDescent="0.25">
      <c r="B25" s="249"/>
      <c r="C25" s="250"/>
      <c r="D25" s="161"/>
      <c r="E25" s="161"/>
      <c r="F25" s="161"/>
      <c r="G25" s="161"/>
      <c r="H25" s="162"/>
      <c r="I25" s="162"/>
      <c r="J25" s="163"/>
      <c r="L25" s="242"/>
      <c r="M25" s="260"/>
      <c r="N25" s="260"/>
      <c r="O25" s="260"/>
      <c r="P25" s="260"/>
      <c r="Q25" s="260"/>
      <c r="R25" s="260"/>
      <c r="S25" s="14"/>
      <c r="T25" s="14"/>
    </row>
    <row r="26" spans="2:27" ht="13.8" thickBot="1" x14ac:dyDescent="0.3">
      <c r="B26" s="261"/>
      <c r="C26" s="262"/>
      <c r="D26" s="164"/>
      <c r="E26" s="164"/>
      <c r="F26" s="164"/>
      <c r="G26" s="164"/>
      <c r="H26" s="165"/>
      <c r="I26" s="165"/>
      <c r="J26" s="166"/>
      <c r="L26" s="242"/>
      <c r="M26" s="260"/>
      <c r="N26" s="260"/>
      <c r="O26" s="260"/>
      <c r="P26" s="260"/>
      <c r="Q26" s="260"/>
      <c r="R26" s="260"/>
      <c r="S26" s="14"/>
      <c r="T26" s="14"/>
    </row>
    <row r="27" spans="2:27" ht="18.600000000000001" customHeight="1" thickTop="1" x14ac:dyDescent="0.25">
      <c r="B27" s="263" t="s">
        <v>1162</v>
      </c>
      <c r="C27" s="264" t="s">
        <v>1187</v>
      </c>
      <c r="D27" s="265" t="s">
        <v>1188</v>
      </c>
      <c r="E27" s="265" t="s">
        <v>1188</v>
      </c>
      <c r="F27" s="266" t="s">
        <v>1150</v>
      </c>
      <c r="G27" s="265" t="s">
        <v>1188</v>
      </c>
      <c r="H27" s="154"/>
      <c r="I27" s="154"/>
      <c r="J27" s="155"/>
      <c r="L27" s="242"/>
      <c r="M27" s="267"/>
      <c r="N27" s="267"/>
      <c r="O27" s="267"/>
      <c r="P27" s="267"/>
      <c r="Q27" s="267"/>
      <c r="R27" s="267"/>
      <c r="S27" s="14"/>
      <c r="T27" s="14"/>
    </row>
    <row r="28" spans="2:27" ht="18.600000000000001" customHeight="1" thickBot="1" x14ac:dyDescent="0.3">
      <c r="B28" s="268"/>
      <c r="C28" s="269"/>
      <c r="D28" s="270"/>
      <c r="E28" s="270"/>
      <c r="F28" s="271" t="s">
        <v>1152</v>
      </c>
      <c r="G28" s="270"/>
      <c r="H28" s="156"/>
      <c r="I28" s="156"/>
      <c r="J28" s="157"/>
      <c r="L28" s="242"/>
      <c r="M28" s="253" t="s">
        <v>1381</v>
      </c>
      <c r="N28" s="253"/>
      <c r="O28" s="253"/>
      <c r="P28" s="253"/>
      <c r="Q28" s="253"/>
      <c r="R28" s="253"/>
      <c r="S28" s="14"/>
      <c r="T28" s="14"/>
    </row>
    <row r="29" spans="2:27" ht="12.75" customHeight="1" thickTop="1" x14ac:dyDescent="0.25">
      <c r="B29" s="272" t="s">
        <v>1191</v>
      </c>
      <c r="C29" s="142"/>
      <c r="D29" s="143"/>
      <c r="E29" s="143"/>
      <c r="F29" s="143"/>
      <c r="G29" s="369"/>
      <c r="H29" s="144"/>
      <c r="I29" s="144"/>
      <c r="J29" s="145"/>
      <c r="L29" s="242"/>
      <c r="M29" s="267"/>
      <c r="N29" s="267"/>
      <c r="O29" s="267"/>
      <c r="P29" s="267"/>
      <c r="Q29" s="267"/>
      <c r="R29" s="267"/>
      <c r="S29" s="14"/>
      <c r="T29" s="14"/>
    </row>
    <row r="30" spans="2:27" ht="13.2" customHeight="1" x14ac:dyDescent="0.25">
      <c r="B30" s="272"/>
      <c r="C30" s="146"/>
      <c r="D30" s="147"/>
      <c r="E30" s="147"/>
      <c r="F30" s="147"/>
      <c r="G30" s="370"/>
      <c r="H30" s="148"/>
      <c r="I30" s="148"/>
      <c r="J30" s="149"/>
      <c r="L30" s="242"/>
      <c r="M30" s="253" t="s">
        <v>1058</v>
      </c>
      <c r="N30" s="253"/>
      <c r="O30" s="253"/>
      <c r="P30" s="253"/>
      <c r="Q30" s="253"/>
      <c r="R30" s="253"/>
      <c r="S30" s="14"/>
      <c r="T30" s="14"/>
    </row>
    <row r="31" spans="2:27" ht="12.75" customHeight="1" x14ac:dyDescent="0.25">
      <c r="B31" s="272"/>
      <c r="C31" s="146"/>
      <c r="D31" s="147"/>
      <c r="E31" s="147"/>
      <c r="F31" s="147"/>
      <c r="G31" s="370"/>
      <c r="H31" s="148"/>
      <c r="I31" s="148"/>
      <c r="J31" s="149"/>
      <c r="L31" s="242"/>
      <c r="M31" s="253"/>
      <c r="N31" s="253"/>
      <c r="O31" s="253"/>
      <c r="P31" s="253"/>
      <c r="Q31" s="253"/>
      <c r="R31" s="253"/>
      <c r="S31" s="14"/>
      <c r="T31" s="14"/>
    </row>
    <row r="32" spans="2:27" ht="12.75" customHeight="1" thickBot="1" x14ac:dyDescent="0.3">
      <c r="B32" s="272"/>
      <c r="C32" s="146"/>
      <c r="D32" s="147"/>
      <c r="E32" s="147"/>
      <c r="F32" s="147"/>
      <c r="G32" s="370"/>
      <c r="H32" s="148"/>
      <c r="I32" s="148"/>
      <c r="J32" s="149"/>
      <c r="L32" s="242"/>
      <c r="M32" s="259"/>
      <c r="N32" s="107"/>
      <c r="O32" s="107"/>
      <c r="P32" s="107"/>
      <c r="Q32" s="107"/>
      <c r="R32" s="107"/>
      <c r="S32" s="14"/>
      <c r="T32" s="14"/>
    </row>
    <row r="33" spans="2:20" ht="13.95" customHeight="1" thickBot="1" x14ac:dyDescent="0.3">
      <c r="B33" s="272"/>
      <c r="C33" s="146"/>
      <c r="D33" s="147"/>
      <c r="E33" s="147"/>
      <c r="F33" s="147"/>
      <c r="G33" s="370"/>
      <c r="H33" s="148"/>
      <c r="I33" s="148"/>
      <c r="J33" s="149"/>
      <c r="L33" s="106" t="s">
        <v>1236</v>
      </c>
      <c r="M33" s="273" t="s">
        <v>1222</v>
      </c>
      <c r="N33" s="274" t="s">
        <v>1163</v>
      </c>
      <c r="O33" s="274" t="s">
        <v>1153</v>
      </c>
      <c r="P33" s="274" t="s">
        <v>1382</v>
      </c>
      <c r="Q33" s="274" t="s">
        <v>1383</v>
      </c>
      <c r="R33" s="107"/>
      <c r="S33" s="14"/>
      <c r="T33" s="14"/>
    </row>
    <row r="34" spans="2:20" ht="12.75" customHeight="1" x14ac:dyDescent="0.25">
      <c r="B34" s="272"/>
      <c r="C34" s="146"/>
      <c r="D34" s="147"/>
      <c r="E34" s="147"/>
      <c r="F34" s="147"/>
      <c r="G34" s="370"/>
      <c r="H34" s="148"/>
      <c r="I34" s="148"/>
      <c r="J34" s="149"/>
      <c r="L34" s="242"/>
      <c r="M34" s="259"/>
      <c r="N34" s="275" t="s">
        <v>1189</v>
      </c>
      <c r="O34" s="276" t="s">
        <v>1150</v>
      </c>
      <c r="P34" s="277" t="s">
        <v>1247</v>
      </c>
      <c r="Q34" s="278" t="s">
        <v>1248</v>
      </c>
      <c r="R34" s="107"/>
      <c r="S34" s="14"/>
      <c r="T34" s="14"/>
    </row>
    <row r="35" spans="2:20" ht="12.75" customHeight="1" x14ac:dyDescent="0.25">
      <c r="B35" s="272"/>
      <c r="C35" s="146"/>
      <c r="D35" s="147"/>
      <c r="E35" s="147"/>
      <c r="F35" s="147"/>
      <c r="G35" s="370"/>
      <c r="H35" s="148"/>
      <c r="I35" s="148"/>
      <c r="J35" s="149"/>
      <c r="L35" s="242"/>
      <c r="M35" s="259"/>
      <c r="N35" s="279"/>
      <c r="O35" s="276" t="s">
        <v>1151</v>
      </c>
      <c r="P35" s="277" t="s">
        <v>1244</v>
      </c>
      <c r="Q35" s="278" t="s">
        <v>1245</v>
      </c>
      <c r="R35" s="107"/>
      <c r="S35" s="14"/>
      <c r="T35" s="14"/>
    </row>
    <row r="36" spans="2:20" ht="13.2" customHeight="1" x14ac:dyDescent="0.25">
      <c r="B36" s="272"/>
      <c r="C36" s="146"/>
      <c r="D36" s="147"/>
      <c r="E36" s="147"/>
      <c r="F36" s="147"/>
      <c r="G36" s="370"/>
      <c r="H36" s="148"/>
      <c r="I36" s="148"/>
      <c r="J36" s="149"/>
      <c r="L36" s="242"/>
      <c r="M36" s="259"/>
      <c r="N36" s="279"/>
      <c r="O36" s="276" t="s">
        <v>1152</v>
      </c>
      <c r="P36" s="277" t="s">
        <v>1168</v>
      </c>
      <c r="Q36" s="278" t="s">
        <v>1170</v>
      </c>
      <c r="R36" s="107"/>
      <c r="S36" s="14"/>
      <c r="T36" s="14"/>
    </row>
    <row r="37" spans="2:20" ht="13.2" customHeight="1" x14ac:dyDescent="0.25">
      <c r="B37" s="272"/>
      <c r="C37" s="146"/>
      <c r="D37" s="147"/>
      <c r="E37" s="147"/>
      <c r="F37" s="147"/>
      <c r="G37" s="370"/>
      <c r="H37" s="148"/>
      <c r="I37" s="148"/>
      <c r="J37" s="149"/>
      <c r="L37" s="242"/>
      <c r="M37" s="259"/>
      <c r="N37" s="279"/>
      <c r="O37" s="276" t="s">
        <v>1161</v>
      </c>
      <c r="P37" s="277" t="s">
        <v>1169</v>
      </c>
      <c r="Q37" s="280" t="s">
        <v>1182</v>
      </c>
      <c r="R37" s="107"/>
      <c r="S37" s="14"/>
      <c r="T37" s="14"/>
    </row>
    <row r="38" spans="2:20" ht="12.75" customHeight="1" thickBot="1" x14ac:dyDescent="0.3">
      <c r="B38" s="272"/>
      <c r="C38" s="146"/>
      <c r="D38" s="147"/>
      <c r="E38" s="147"/>
      <c r="F38" s="147"/>
      <c r="G38" s="370"/>
      <c r="H38" s="148"/>
      <c r="I38" s="148"/>
      <c r="J38" s="149"/>
      <c r="L38" s="242"/>
      <c r="M38" s="108"/>
      <c r="N38" s="281"/>
      <c r="O38" s="282" t="s">
        <v>1155</v>
      </c>
      <c r="P38" s="283" t="s">
        <v>1165</v>
      </c>
      <c r="Q38" s="284" t="s">
        <v>1167</v>
      </c>
      <c r="R38" s="107"/>
      <c r="S38" s="14"/>
      <c r="T38" s="14"/>
    </row>
    <row r="39" spans="2:20" ht="12.75" customHeight="1" x14ac:dyDescent="0.25">
      <c r="B39" s="272"/>
      <c r="C39" s="146"/>
      <c r="D39" s="147"/>
      <c r="E39" s="147"/>
      <c r="F39" s="147"/>
      <c r="G39" s="370"/>
      <c r="H39" s="148"/>
      <c r="I39" s="148"/>
      <c r="J39" s="149"/>
      <c r="L39" s="242"/>
      <c r="M39" s="259"/>
      <c r="N39" s="275" t="s">
        <v>1190</v>
      </c>
      <c r="O39" s="276" t="s">
        <v>1150</v>
      </c>
      <c r="P39" s="277" t="s">
        <v>1171</v>
      </c>
      <c r="Q39" s="278" t="s">
        <v>1173</v>
      </c>
      <c r="R39" s="285"/>
      <c r="S39" s="14"/>
      <c r="T39" s="14"/>
    </row>
    <row r="40" spans="2:20" ht="13.95" customHeight="1" thickBot="1" x14ac:dyDescent="0.3">
      <c r="B40" s="272"/>
      <c r="C40" s="146"/>
      <c r="D40" s="147"/>
      <c r="E40" s="147"/>
      <c r="F40" s="147"/>
      <c r="G40" s="370"/>
      <c r="H40" s="148"/>
      <c r="I40" s="148"/>
      <c r="J40" s="149"/>
      <c r="L40" s="242"/>
      <c r="M40" s="259"/>
      <c r="N40" s="281"/>
      <c r="O40" s="282" t="s">
        <v>1152</v>
      </c>
      <c r="P40" s="283" t="s">
        <v>1172</v>
      </c>
      <c r="Q40" s="284" t="s">
        <v>1174</v>
      </c>
      <c r="R40" s="285"/>
      <c r="S40" s="14"/>
      <c r="T40" s="14"/>
    </row>
    <row r="41" spans="2:20" ht="13.2" customHeight="1" x14ac:dyDescent="0.25">
      <c r="B41" s="272"/>
      <c r="C41" s="146"/>
      <c r="D41" s="147"/>
      <c r="E41" s="147"/>
      <c r="F41" s="147"/>
      <c r="G41" s="370"/>
      <c r="H41" s="148"/>
      <c r="I41" s="148"/>
      <c r="J41" s="149"/>
      <c r="L41" s="242"/>
      <c r="M41" s="259"/>
      <c r="N41" s="275" t="s">
        <v>1162</v>
      </c>
      <c r="O41" s="286" t="s">
        <v>1150</v>
      </c>
      <c r="P41" s="287" t="s">
        <v>1164</v>
      </c>
      <c r="Q41" s="288" t="s">
        <v>1166</v>
      </c>
      <c r="R41" s="285"/>
      <c r="S41" s="14"/>
      <c r="T41" s="14"/>
    </row>
    <row r="42" spans="2:20" ht="13.95" customHeight="1" thickBot="1" x14ac:dyDescent="0.3">
      <c r="B42" s="272"/>
      <c r="C42" s="146"/>
      <c r="D42" s="147"/>
      <c r="E42" s="147"/>
      <c r="F42" s="147"/>
      <c r="G42" s="370"/>
      <c r="H42" s="148"/>
      <c r="I42" s="148"/>
      <c r="J42" s="149"/>
      <c r="L42" s="242"/>
      <c r="M42" s="259"/>
      <c r="N42" s="281"/>
      <c r="O42" s="282" t="s">
        <v>1152</v>
      </c>
      <c r="P42" s="283" t="s">
        <v>1165</v>
      </c>
      <c r="Q42" s="284" t="s">
        <v>1167</v>
      </c>
      <c r="R42" s="107"/>
      <c r="S42" s="14"/>
      <c r="T42" s="14"/>
    </row>
    <row r="43" spans="2:20" ht="13.2" customHeight="1" x14ac:dyDescent="0.25">
      <c r="B43" s="272"/>
      <c r="C43" s="146"/>
      <c r="D43" s="147"/>
      <c r="E43" s="147"/>
      <c r="F43" s="147"/>
      <c r="G43" s="370"/>
      <c r="H43" s="148"/>
      <c r="I43" s="148"/>
      <c r="J43" s="149"/>
      <c r="L43" s="242"/>
      <c r="M43" s="259"/>
      <c r="N43" s="275" t="s">
        <v>1240</v>
      </c>
      <c r="O43" s="286" t="s">
        <v>1205</v>
      </c>
      <c r="P43" s="289" t="s">
        <v>846</v>
      </c>
      <c r="Q43" s="290"/>
      <c r="R43" s="107"/>
      <c r="S43" s="14"/>
      <c r="T43" s="14"/>
    </row>
    <row r="44" spans="2:20" ht="13.2" customHeight="1" x14ac:dyDescent="0.25">
      <c r="B44" s="272"/>
      <c r="C44" s="146"/>
      <c r="D44" s="147"/>
      <c r="E44" s="147"/>
      <c r="F44" s="147"/>
      <c r="G44" s="370"/>
      <c r="H44" s="148"/>
      <c r="I44" s="148"/>
      <c r="J44" s="149"/>
      <c r="L44" s="242"/>
      <c r="M44" s="259"/>
      <c r="N44" s="279"/>
      <c r="O44" s="276" t="s">
        <v>1206</v>
      </c>
      <c r="P44" s="291"/>
      <c r="Q44" s="292"/>
      <c r="R44" s="107"/>
      <c r="S44" s="14"/>
      <c r="T44" s="14"/>
    </row>
    <row r="45" spans="2:20" ht="13.2" customHeight="1" x14ac:dyDescent="0.25">
      <c r="B45" s="272"/>
      <c r="C45" s="146"/>
      <c r="D45" s="147"/>
      <c r="E45" s="147"/>
      <c r="F45" s="147"/>
      <c r="G45" s="370"/>
      <c r="H45" s="148"/>
      <c r="I45" s="148"/>
      <c r="J45" s="149"/>
      <c r="L45" s="242"/>
      <c r="M45" s="259"/>
      <c r="N45" s="279"/>
      <c r="O45" s="276"/>
      <c r="P45" s="291"/>
      <c r="Q45" s="292"/>
      <c r="R45" s="107"/>
      <c r="S45" s="14"/>
      <c r="T45" s="14"/>
    </row>
    <row r="46" spans="2:20" ht="13.2" customHeight="1" x14ac:dyDescent="0.25">
      <c r="B46" s="272"/>
      <c r="C46" s="146"/>
      <c r="D46" s="147"/>
      <c r="E46" s="147"/>
      <c r="F46" s="147"/>
      <c r="G46" s="370"/>
      <c r="H46" s="148"/>
      <c r="I46" s="148"/>
      <c r="J46" s="149"/>
      <c r="L46" s="242"/>
      <c r="M46" s="259"/>
      <c r="N46" s="279"/>
      <c r="O46" s="276"/>
      <c r="P46" s="291"/>
      <c r="Q46" s="292"/>
      <c r="R46" s="107"/>
      <c r="S46" s="14"/>
      <c r="T46" s="14"/>
    </row>
    <row r="47" spans="2:20" ht="13.2" customHeight="1" x14ac:dyDescent="0.25">
      <c r="B47" s="272"/>
      <c r="C47" s="146"/>
      <c r="D47" s="147"/>
      <c r="E47" s="147"/>
      <c r="F47" s="147"/>
      <c r="G47" s="370"/>
      <c r="H47" s="148"/>
      <c r="I47" s="148"/>
      <c r="J47" s="149"/>
      <c r="L47" s="242"/>
      <c r="M47" s="259"/>
      <c r="N47" s="279"/>
      <c r="O47" s="276"/>
      <c r="P47" s="291"/>
      <c r="Q47" s="292"/>
      <c r="R47" s="107"/>
      <c r="S47" s="14"/>
      <c r="T47" s="14"/>
    </row>
    <row r="48" spans="2:20" ht="13.95" customHeight="1" thickBot="1" x14ac:dyDescent="0.3">
      <c r="B48" s="293"/>
      <c r="C48" s="150"/>
      <c r="D48" s="151"/>
      <c r="E48" s="151"/>
      <c r="F48" s="151"/>
      <c r="G48" s="371"/>
      <c r="H48" s="152"/>
      <c r="I48" s="152"/>
      <c r="J48" s="153"/>
      <c r="L48" s="242"/>
      <c r="M48" s="259"/>
      <c r="N48" s="281"/>
      <c r="O48" s="282"/>
      <c r="P48" s="294"/>
      <c r="Q48" s="295"/>
      <c r="R48" s="107"/>
      <c r="S48" s="14"/>
      <c r="T48" s="14"/>
    </row>
    <row r="49" spans="1:27" ht="13.8" thickTop="1" x14ac:dyDescent="0.25">
      <c r="A49" s="14"/>
      <c r="B49" s="296"/>
      <c r="C49" s="14"/>
      <c r="D49" s="14"/>
      <c r="E49" s="14"/>
      <c r="F49" s="14"/>
      <c r="L49" s="242"/>
      <c r="M49" s="259"/>
      <c r="N49" s="107"/>
      <c r="O49" s="107"/>
      <c r="P49" s="107"/>
      <c r="Q49" s="107"/>
      <c r="R49" s="107"/>
      <c r="S49" s="14"/>
      <c r="T49" s="14"/>
    </row>
    <row r="50" spans="1:27" x14ac:dyDescent="0.25">
      <c r="A50" s="14"/>
      <c r="L50" s="222"/>
      <c r="S50" s="14"/>
      <c r="T50" s="14"/>
    </row>
    <row r="51" spans="1:27" x14ac:dyDescent="0.25">
      <c r="A51" s="14"/>
      <c r="L51" s="222"/>
      <c r="S51" s="14"/>
      <c r="T51" s="14"/>
    </row>
    <row r="52" spans="1:27" ht="12.75" customHeight="1" x14ac:dyDescent="0.25">
      <c r="A52" s="14"/>
      <c r="L52" s="222"/>
      <c r="S52" s="14"/>
      <c r="T52" s="14"/>
      <c r="U52" s="14"/>
      <c r="AA52" s="14"/>
    </row>
    <row r="53" spans="1:27" x14ac:dyDescent="0.25">
      <c r="A53" s="14"/>
      <c r="S53" s="14"/>
      <c r="T53" s="14"/>
      <c r="U53" s="14"/>
      <c r="AA53" s="14"/>
    </row>
    <row r="54" spans="1:27" x14ac:dyDescent="0.25">
      <c r="A54" s="14"/>
      <c r="S54" s="14"/>
      <c r="T54" s="14"/>
      <c r="U54" s="14"/>
      <c r="AA54" s="14"/>
    </row>
    <row r="55" spans="1:27" x14ac:dyDescent="0.25">
      <c r="A55" s="14"/>
      <c r="S55" s="14"/>
      <c r="T55" s="14"/>
      <c r="U55" s="14"/>
      <c r="AA55" s="14"/>
    </row>
    <row r="56" spans="1:27" x14ac:dyDescent="0.25">
      <c r="A56" s="14"/>
      <c r="U56" s="14"/>
      <c r="AA56" s="14"/>
    </row>
    <row r="57" spans="1:27" ht="13.5" customHeight="1" x14ac:dyDescent="0.25">
      <c r="A57" s="14"/>
    </row>
    <row r="58" spans="1:27" x14ac:dyDescent="0.25">
      <c r="A58" s="14"/>
      <c r="L58" s="222"/>
    </row>
    <row r="59" spans="1:27" x14ac:dyDescent="0.25">
      <c r="A59" s="14"/>
      <c r="L59" s="222"/>
      <c r="M59" s="223"/>
    </row>
    <row r="60" spans="1:27" ht="12.75" customHeight="1" x14ac:dyDescent="0.25">
      <c r="A60" s="14"/>
      <c r="L60" s="222"/>
      <c r="M60" s="223"/>
    </row>
    <row r="61" spans="1:27" x14ac:dyDescent="0.25">
      <c r="A61" s="14"/>
      <c r="L61" s="222"/>
      <c r="M61" s="223"/>
    </row>
    <row r="62" spans="1:27" x14ac:dyDescent="0.25">
      <c r="A62" s="14"/>
      <c r="L62" s="222"/>
      <c r="M62" s="223"/>
    </row>
    <row r="63" spans="1:27" x14ac:dyDescent="0.25">
      <c r="A63" s="14"/>
      <c r="L63" s="222"/>
      <c r="M63" s="223"/>
    </row>
    <row r="64" spans="1:27" x14ac:dyDescent="0.25">
      <c r="A64" s="14"/>
      <c r="L64" s="222"/>
      <c r="M64" s="223"/>
    </row>
    <row r="65" spans="1:17" x14ac:dyDescent="0.25">
      <c r="A65" s="14"/>
      <c r="L65" s="222"/>
      <c r="M65" s="223"/>
    </row>
    <row r="66" spans="1:17" x14ac:dyDescent="0.25">
      <c r="A66" s="14"/>
      <c r="L66" s="222"/>
      <c r="M66" s="223"/>
    </row>
    <row r="67" spans="1:17" x14ac:dyDescent="0.25">
      <c r="A67" s="14"/>
      <c r="L67" s="222"/>
      <c r="M67" s="223"/>
    </row>
    <row r="68" spans="1:17" x14ac:dyDescent="0.25">
      <c r="A68" s="14"/>
      <c r="L68" s="222"/>
      <c r="M68" s="223"/>
    </row>
    <row r="69" spans="1:17" x14ac:dyDescent="0.25">
      <c r="A69" s="14"/>
      <c r="L69" s="222"/>
      <c r="M69" s="223"/>
    </row>
    <row r="70" spans="1:17" x14ac:dyDescent="0.25">
      <c r="A70" s="14"/>
      <c r="L70" s="222"/>
      <c r="M70" s="223"/>
    </row>
    <row r="71" spans="1:17" x14ac:dyDescent="0.25">
      <c r="A71" s="14"/>
      <c r="L71" s="222"/>
      <c r="M71" s="223"/>
    </row>
    <row r="72" spans="1:17" x14ac:dyDescent="0.25">
      <c r="A72" s="14"/>
      <c r="L72" s="222"/>
      <c r="M72" s="223"/>
      <c r="N72" s="14"/>
      <c r="O72" s="14"/>
      <c r="P72" s="14"/>
      <c r="Q72" s="14"/>
    </row>
    <row r="73" spans="1:17" x14ac:dyDescent="0.25">
      <c r="A73" s="14"/>
      <c r="L73" s="222"/>
      <c r="M73" s="223"/>
      <c r="N73" s="14"/>
      <c r="O73" s="14"/>
      <c r="P73" s="14"/>
      <c r="Q73" s="14"/>
    </row>
    <row r="74" spans="1:17" x14ac:dyDescent="0.25">
      <c r="A74" s="14"/>
    </row>
    <row r="75" spans="1:17" x14ac:dyDescent="0.25">
      <c r="A75" s="14"/>
    </row>
    <row r="76" spans="1:17" x14ac:dyDescent="0.25">
      <c r="A76" s="14"/>
    </row>
    <row r="77" spans="1:17" x14ac:dyDescent="0.25">
      <c r="A77" s="14"/>
    </row>
    <row r="78" spans="1:17" x14ac:dyDescent="0.25">
      <c r="A78" s="14"/>
    </row>
    <row r="79" spans="1:17" x14ac:dyDescent="0.25">
      <c r="A79" s="14"/>
    </row>
    <row r="80" spans="1:17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</sheetData>
  <sheetProtection password="94AB" sheet="1" objects="1" scenarios="1" selectLockedCells="1"/>
  <mergeCells count="26">
    <mergeCell ref="G29:G48"/>
    <mergeCell ref="G27:G28"/>
    <mergeCell ref="N39:N40"/>
    <mergeCell ref="B29:B48"/>
    <mergeCell ref="B27:B28"/>
    <mergeCell ref="C27:C28"/>
    <mergeCell ref="E27:E28"/>
    <mergeCell ref="N34:N38"/>
    <mergeCell ref="M30:R31"/>
    <mergeCell ref="M28:R28"/>
    <mergeCell ref="P43:Q48"/>
    <mergeCell ref="N43:N48"/>
    <mergeCell ref="N41:N42"/>
    <mergeCell ref="C2:J2"/>
    <mergeCell ref="H4:I4"/>
    <mergeCell ref="M9:R10"/>
    <mergeCell ref="M12:R12"/>
    <mergeCell ref="D27:D28"/>
    <mergeCell ref="B7:B26"/>
    <mergeCell ref="M7:R7"/>
    <mergeCell ref="C7:C26"/>
    <mergeCell ref="M14:R14"/>
    <mergeCell ref="M15:R15"/>
    <mergeCell ref="M19:R19"/>
    <mergeCell ref="M21:R22"/>
    <mergeCell ref="M24:R26"/>
  </mergeCells>
  <phoneticPr fontId="11" type="noConversion"/>
  <conditionalFormatting sqref="M15">
    <cfRule type="expression" dxfId="20" priority="82" stopIfTrue="1">
      <formula>#REF!=FALSE</formula>
    </cfRule>
  </conditionalFormatting>
  <conditionalFormatting sqref="L14">
    <cfRule type="expression" dxfId="19" priority="83" stopIfTrue="1">
      <formula>#REF!=FALSE</formula>
    </cfRule>
  </conditionalFormatting>
  <conditionalFormatting sqref="M14">
    <cfRule type="expression" dxfId="18" priority="84" stopIfTrue="1">
      <formula>#REF!=FALSE</formula>
    </cfRule>
  </conditionalFormatting>
  <conditionalFormatting sqref="L12">
    <cfRule type="expression" dxfId="17" priority="85" stopIfTrue="1">
      <formula>#REF!=FALSE</formula>
    </cfRule>
    <cfRule type="expression" dxfId="16" priority="86" stopIfTrue="1">
      <formula>#REF!=FALSE</formula>
    </cfRule>
  </conditionalFormatting>
  <conditionalFormatting sqref="M12">
    <cfRule type="expression" dxfId="15" priority="87" stopIfTrue="1">
      <formula>#REF!=FALSE</formula>
    </cfRule>
  </conditionalFormatting>
  <conditionalFormatting sqref="D7:J26">
    <cfRule type="expression" dxfId="14" priority="88" stopIfTrue="1">
      <formula>#REF!&lt;&gt;"ok"</formula>
    </cfRule>
  </conditionalFormatting>
  <conditionalFormatting sqref="C29:E48 H29:J48">
    <cfRule type="expression" dxfId="13" priority="89" stopIfTrue="1">
      <formula>AND(#REF!=3,#REF!=FALSE)</formula>
    </cfRule>
    <cfRule type="expression" dxfId="12" priority="90" stopIfTrue="1">
      <formula>#REF!&lt;&gt;"ok"</formula>
    </cfRule>
  </conditionalFormatting>
  <conditionalFormatting sqref="F29:F48">
    <cfRule type="expression" dxfId="11" priority="93" stopIfTrue="1">
      <formula>#REF!=3</formula>
    </cfRule>
    <cfRule type="expression" dxfId="10" priority="94" stopIfTrue="1">
      <formula>OR(#REF!=4,#REF!="ok")</formula>
    </cfRule>
  </conditionalFormatting>
  <dataValidations xWindow="523" yWindow="342" count="8">
    <dataValidation type="decimal" operator="greaterThanOrEqual" allowBlank="1" showInputMessage="1" showErrorMessage="1" error="Please enter length in metres." sqref="H7:J13">
      <formula1>0</formula1>
    </dataValidation>
    <dataValidation type="list" allowBlank="1" showInputMessage="1" showErrorMessage="1" sqref="F7:F26">
      <formula1>$V$8:$V$12</formula1>
    </dataValidation>
    <dataValidation type="list" allowBlank="1" showInputMessage="1" showErrorMessage="1" sqref="E29:E48 E7:E26">
      <formula1>$V$3:$V$4</formula1>
    </dataValidation>
    <dataValidation type="list" allowBlank="1" showInputMessage="1" showErrorMessage="1" sqref="C29:C48">
      <formula1>$Y$3:$Y$5</formula1>
    </dataValidation>
    <dataValidation type="list" allowBlank="1" showInputMessage="1" showErrorMessage="1" sqref="F29:F48">
      <formula1>$Y$9:$Y$10</formula1>
    </dataValidation>
    <dataValidation type="list" allowBlank="1" showInputMessage="1" showErrorMessage="1" sqref="D7:D26 D29:D48">
      <formula1>$Y$13:$Y$14</formula1>
    </dataValidation>
    <dataValidation type="decimal" operator="greaterThan" allowBlank="1" showInputMessage="1" showErrorMessage="1" error="Please enter length in metres." sqref="H14:J48">
      <formula1>0</formula1>
    </dataValidation>
    <dataValidation type="list" allowBlank="1" showInputMessage="1" showErrorMessage="1" sqref="G7:G26">
      <formula1>$V$15:$V$16</formula1>
    </dataValidation>
  </dataValidations>
  <pageMargins left="0.75" right="0.75" top="1" bottom="1" header="0.5" footer="0.5"/>
  <pageSetup paperSize="9" scale="41" orientation="landscape" r:id="rId1"/>
  <headerFooter alignWithMargins="0"/>
  <colBreaks count="2" manualBreakCount="2">
    <brk id="12" max="48" man="1"/>
    <brk id="17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W50"/>
  <sheetViews>
    <sheetView showGridLines="0" zoomScaleNormal="100" workbookViewId="0">
      <selection activeCell="E8" sqref="E8"/>
    </sheetView>
  </sheetViews>
  <sheetFormatPr defaultRowHeight="13.2" x14ac:dyDescent="0.25"/>
  <cols>
    <col min="1" max="1" width="1.5546875" style="9" customWidth="1"/>
    <col min="2" max="2" width="8.88671875" style="9"/>
    <col min="3" max="3" width="11.33203125" style="9" customWidth="1"/>
    <col min="4" max="4" width="9.44140625" style="9" customWidth="1"/>
    <col min="5" max="5" width="6.5546875" style="9" customWidth="1"/>
    <col min="6" max="6" width="9.5546875" style="9" customWidth="1"/>
    <col min="7" max="7" width="10" style="9" customWidth="1"/>
    <col min="8" max="8" width="7.6640625" style="9" customWidth="1"/>
    <col min="9" max="9" width="6.6640625" style="9" hidden="1" customWidth="1"/>
    <col min="10" max="10" width="8.5546875" style="9" hidden="1" customWidth="1"/>
    <col min="11" max="11" width="10" style="9" hidden="1" customWidth="1"/>
    <col min="12" max="12" width="8.44140625" style="9" hidden="1" customWidth="1"/>
    <col min="13" max="13" width="12.33203125" style="9" customWidth="1"/>
    <col min="14" max="14" width="9.109375" style="9" hidden="1" customWidth="1"/>
    <col min="15" max="15" width="2.5546875" style="362" customWidth="1"/>
    <col min="16" max="16" width="9.33203125" style="361" customWidth="1"/>
    <col min="17" max="17" width="8.88671875" style="361"/>
    <col min="18" max="18" width="16.6640625" style="361" customWidth="1"/>
    <col min="19" max="19" width="12.5546875" style="361" customWidth="1"/>
    <col min="20" max="20" width="7.33203125" style="361" customWidth="1"/>
    <col min="21" max="21" width="12" style="361" customWidth="1"/>
    <col min="22" max="16384" width="8.88671875" style="9"/>
  </cols>
  <sheetData>
    <row r="1" spans="1:23" ht="5.25" customHeight="1" thickBo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298"/>
      <c r="P1" s="299"/>
      <c r="Q1" s="299"/>
      <c r="R1" s="299"/>
      <c r="S1" s="299"/>
      <c r="T1" s="299"/>
      <c r="U1" s="299"/>
      <c r="V1" s="14"/>
      <c r="W1" s="14"/>
    </row>
    <row r="2" spans="1:23" ht="13.5" customHeight="1" thickBot="1" x14ac:dyDescent="0.3">
      <c r="A2" s="14"/>
      <c r="B2" s="224" t="s">
        <v>1192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6"/>
      <c r="N2" s="14"/>
      <c r="O2" s="300"/>
      <c r="P2" s="301" t="s">
        <v>1224</v>
      </c>
      <c r="Q2" s="302"/>
      <c r="R2" s="302"/>
      <c r="S2" s="302"/>
      <c r="T2" s="302"/>
      <c r="U2" s="302"/>
      <c r="V2" s="14"/>
      <c r="W2" s="14"/>
    </row>
    <row r="3" spans="1:23" ht="6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300"/>
      <c r="P3" s="303"/>
      <c r="Q3" s="303"/>
      <c r="R3" s="303"/>
      <c r="S3" s="303"/>
      <c r="T3" s="303"/>
      <c r="U3" s="303"/>
      <c r="V3" s="14"/>
      <c r="W3" s="14"/>
    </row>
    <row r="4" spans="1:23" ht="13.5" customHeight="1" thickBot="1" x14ac:dyDescent="0.3">
      <c r="A4" s="14"/>
      <c r="B4" s="14"/>
      <c r="C4" s="14"/>
      <c r="D4" s="14"/>
      <c r="E4" s="304"/>
      <c r="F4" s="304"/>
      <c r="G4" s="304"/>
      <c r="H4" s="304"/>
      <c r="I4" s="304"/>
      <c r="J4" s="304"/>
      <c r="K4" s="304"/>
      <c r="L4" s="304"/>
      <c r="N4" s="14"/>
      <c r="O4" s="305" t="s">
        <v>1230</v>
      </c>
      <c r="P4" s="306" t="s">
        <v>1229</v>
      </c>
      <c r="Q4" s="306"/>
      <c r="R4" s="306"/>
      <c r="S4" s="306"/>
      <c r="T4" s="306"/>
      <c r="U4" s="306"/>
      <c r="V4" s="14"/>
      <c r="W4" s="14"/>
    </row>
    <row r="5" spans="1:23" ht="13.5" customHeight="1" thickBot="1" x14ac:dyDescent="0.3">
      <c r="A5" s="14"/>
      <c r="B5" s="299"/>
      <c r="C5" s="299"/>
      <c r="D5" s="299"/>
      <c r="E5" s="307" t="s">
        <v>1436</v>
      </c>
      <c r="F5" s="308"/>
      <c r="G5" s="308"/>
      <c r="H5" s="308"/>
      <c r="I5" s="308"/>
      <c r="J5" s="308"/>
      <c r="K5" s="308"/>
      <c r="L5" s="308"/>
      <c r="M5" s="309"/>
      <c r="N5" s="14"/>
      <c r="O5" s="310" t="s">
        <v>1231</v>
      </c>
      <c r="P5" s="311" t="s">
        <v>1392</v>
      </c>
      <c r="Q5" s="311"/>
      <c r="R5" s="311"/>
      <c r="S5" s="311"/>
      <c r="T5" s="311"/>
      <c r="U5" s="311"/>
      <c r="V5" s="14"/>
      <c r="W5" s="14"/>
    </row>
    <row r="6" spans="1:23" ht="26.25" customHeight="1" thickBot="1" x14ac:dyDescent="0.3">
      <c r="A6" s="14"/>
      <c r="B6" s="299"/>
      <c r="C6" s="312" t="s">
        <v>940</v>
      </c>
      <c r="D6" s="312" t="s">
        <v>941</v>
      </c>
      <c r="E6" s="313" t="s">
        <v>513</v>
      </c>
      <c r="F6" s="314" t="s">
        <v>724</v>
      </c>
      <c r="G6" s="315"/>
      <c r="H6" s="316"/>
      <c r="I6" s="317"/>
      <c r="J6" s="317"/>
      <c r="K6" s="317"/>
      <c r="L6" s="318"/>
      <c r="M6" s="319" t="s">
        <v>1207</v>
      </c>
      <c r="N6" s="14"/>
      <c r="O6" s="300" t="s">
        <v>1232</v>
      </c>
      <c r="P6" s="320" t="s">
        <v>1389</v>
      </c>
      <c r="Q6" s="320"/>
      <c r="R6" s="320"/>
      <c r="S6" s="320"/>
      <c r="T6" s="320"/>
      <c r="U6" s="320"/>
      <c r="V6" s="14"/>
      <c r="W6" s="14"/>
    </row>
    <row r="7" spans="1:23" ht="40.5" customHeight="1" thickBot="1" x14ac:dyDescent="0.3">
      <c r="A7" s="14"/>
      <c r="B7" s="299"/>
      <c r="C7" s="321"/>
      <c r="D7" s="321"/>
      <c r="E7" s="322"/>
      <c r="F7" s="323" t="s">
        <v>262</v>
      </c>
      <c r="G7" s="323" t="s">
        <v>1223</v>
      </c>
      <c r="H7" s="323" t="s">
        <v>725</v>
      </c>
      <c r="I7" s="317"/>
      <c r="J7" s="317"/>
      <c r="K7" s="317"/>
      <c r="L7" s="318"/>
      <c r="M7" s="324" t="s">
        <v>513</v>
      </c>
      <c r="N7" s="14" t="b">
        <f>ISNA(VLOOKUP(FALSE,N8:N27,1,FALSE))</f>
        <v>1</v>
      </c>
      <c r="O7" s="325"/>
      <c r="P7" s="301" t="s">
        <v>1226</v>
      </c>
      <c r="Q7" s="302"/>
      <c r="R7" s="302"/>
      <c r="S7" s="302"/>
      <c r="T7" s="302"/>
      <c r="U7" s="302"/>
      <c r="V7" s="14"/>
      <c r="W7" s="14"/>
    </row>
    <row r="8" spans="1:23" ht="12.75" customHeight="1" thickBot="1" x14ac:dyDescent="0.3">
      <c r="A8" s="14"/>
      <c r="B8" s="326" t="s">
        <v>1249</v>
      </c>
      <c r="C8" s="327" t="s">
        <v>1216</v>
      </c>
      <c r="D8" s="328" t="s">
        <v>1150</v>
      </c>
      <c r="E8" s="24"/>
      <c r="F8" s="24"/>
      <c r="G8" s="24"/>
      <c r="H8" s="24"/>
      <c r="I8" s="366"/>
      <c r="J8" s="366"/>
      <c r="K8" s="366"/>
      <c r="L8" s="367"/>
      <c r="M8" s="120"/>
      <c r="N8" s="14" t="b">
        <f>E8+I8=F8+G8+H8+J8+K8+L8</f>
        <v>1</v>
      </c>
      <c r="O8" s="300" t="s">
        <v>1235</v>
      </c>
      <c r="P8" s="329" t="s">
        <v>518</v>
      </c>
      <c r="Q8" s="303"/>
      <c r="R8" s="303"/>
      <c r="S8" s="302"/>
      <c r="T8" s="302"/>
      <c r="U8" s="302"/>
      <c r="V8" s="14"/>
      <c r="W8" s="14"/>
    </row>
    <row r="9" spans="1:23" ht="13.8" thickBot="1" x14ac:dyDescent="0.3">
      <c r="A9" s="14"/>
      <c r="B9" s="330"/>
      <c r="C9" s="331"/>
      <c r="D9" s="332" t="s">
        <v>1151</v>
      </c>
      <c r="E9" s="22"/>
      <c r="F9" s="22"/>
      <c r="G9" s="368"/>
      <c r="H9" s="22"/>
      <c r="I9" s="366"/>
      <c r="J9" s="366"/>
      <c r="K9" s="366"/>
      <c r="L9" s="367"/>
      <c r="M9" s="120"/>
      <c r="N9" s="14" t="e">
        <f>E9+I9=F9+H9+#REF!+J9+K9+L9</f>
        <v>#REF!</v>
      </c>
      <c r="O9" s="300"/>
      <c r="P9" s="306" t="s">
        <v>1393</v>
      </c>
      <c r="Q9" s="306"/>
      <c r="R9" s="306"/>
      <c r="S9" s="306"/>
      <c r="T9" s="306"/>
      <c r="U9" s="306"/>
      <c r="V9" s="14"/>
      <c r="W9" s="14"/>
    </row>
    <row r="10" spans="1:23" ht="13.8" thickBot="1" x14ac:dyDescent="0.3">
      <c r="A10" s="14"/>
      <c r="B10" s="330"/>
      <c r="C10" s="331"/>
      <c r="D10" s="333" t="s">
        <v>1152</v>
      </c>
      <c r="E10" s="23"/>
      <c r="F10" s="23"/>
      <c r="G10" s="23"/>
      <c r="H10" s="23"/>
      <c r="I10" s="366"/>
      <c r="J10" s="366"/>
      <c r="K10" s="366"/>
      <c r="L10" s="367"/>
      <c r="M10" s="120"/>
      <c r="N10" s="14" t="b">
        <f t="shared" ref="N10:N24" si="0">E10+I10=F10+G10+H10+J10+K10+L10</f>
        <v>1</v>
      </c>
      <c r="O10" s="300"/>
      <c r="P10" s="303"/>
      <c r="Q10" s="303"/>
      <c r="R10" s="303"/>
      <c r="S10" s="303"/>
      <c r="T10" s="303"/>
      <c r="U10" s="303"/>
      <c r="V10" s="14"/>
      <c r="W10" s="14"/>
    </row>
    <row r="11" spans="1:23" ht="13.8" thickBot="1" x14ac:dyDescent="0.3">
      <c r="A11" s="14"/>
      <c r="B11" s="330"/>
      <c r="C11" s="334"/>
      <c r="D11" s="335" t="s">
        <v>1219</v>
      </c>
      <c r="E11" s="21"/>
      <c r="F11" s="24"/>
      <c r="G11" s="24"/>
      <c r="H11" s="24"/>
      <c r="I11" s="366"/>
      <c r="J11" s="366"/>
      <c r="K11" s="366"/>
      <c r="L11" s="367"/>
      <c r="M11" s="120"/>
      <c r="N11" s="14" t="b">
        <f t="shared" si="0"/>
        <v>1</v>
      </c>
      <c r="O11" s="300"/>
      <c r="P11" s="336" t="s">
        <v>1394</v>
      </c>
      <c r="Q11" s="336"/>
      <c r="R11" s="336"/>
      <c r="S11" s="336"/>
      <c r="T11" s="336"/>
      <c r="U11" s="336"/>
      <c r="V11" s="14"/>
      <c r="W11" s="14"/>
    </row>
    <row r="12" spans="1:23" ht="13.95" customHeight="1" thickBot="1" x14ac:dyDescent="0.3">
      <c r="A12" s="14"/>
      <c r="B12" s="330"/>
      <c r="C12" s="327" t="s">
        <v>1221</v>
      </c>
      <c r="D12" s="328" t="s">
        <v>1150</v>
      </c>
      <c r="E12" s="24"/>
      <c r="F12" s="337"/>
      <c r="G12" s="338"/>
      <c r="H12" s="339"/>
      <c r="I12" s="317"/>
      <c r="J12" s="317"/>
      <c r="K12" s="317"/>
      <c r="L12" s="318"/>
      <c r="M12" s="120"/>
      <c r="N12" s="14"/>
      <c r="O12" s="300"/>
      <c r="P12" s="336"/>
      <c r="Q12" s="336"/>
      <c r="R12" s="336"/>
      <c r="S12" s="336"/>
      <c r="T12" s="336"/>
      <c r="U12" s="336"/>
      <c r="V12" s="14"/>
      <c r="W12" s="14"/>
    </row>
    <row r="13" spans="1:23" ht="13.5" customHeight="1" thickBot="1" x14ac:dyDescent="0.3">
      <c r="A13" s="14"/>
      <c r="B13" s="330"/>
      <c r="C13" s="331"/>
      <c r="D13" s="332" t="s">
        <v>1151</v>
      </c>
      <c r="E13" s="22"/>
      <c r="F13" s="340"/>
      <c r="G13" s="341"/>
      <c r="H13" s="342"/>
      <c r="I13" s="317"/>
      <c r="J13" s="317"/>
      <c r="K13" s="317"/>
      <c r="L13" s="318"/>
      <c r="M13" s="120"/>
      <c r="N13" s="14"/>
      <c r="O13" s="300"/>
      <c r="P13" s="303"/>
      <c r="Q13" s="303"/>
      <c r="R13" s="303"/>
      <c r="S13" s="303"/>
      <c r="T13" s="303"/>
      <c r="U13" s="303"/>
      <c r="V13" s="14"/>
      <c r="W13" s="14"/>
    </row>
    <row r="14" spans="1:23" ht="13.8" thickBot="1" x14ac:dyDescent="0.3">
      <c r="A14" s="14"/>
      <c r="B14" s="330"/>
      <c r="C14" s="331"/>
      <c r="D14" s="333" t="s">
        <v>1152</v>
      </c>
      <c r="E14" s="23"/>
      <c r="F14" s="343"/>
      <c r="G14" s="344"/>
      <c r="H14" s="345"/>
      <c r="I14" s="317"/>
      <c r="J14" s="317"/>
      <c r="K14" s="317"/>
      <c r="L14" s="318"/>
      <c r="M14" s="120"/>
      <c r="N14" s="14"/>
      <c r="O14" s="300"/>
      <c r="P14" s="346" t="s">
        <v>1391</v>
      </c>
      <c r="Q14" s="346"/>
      <c r="R14" s="346"/>
      <c r="S14" s="346"/>
      <c r="T14" s="346"/>
      <c r="U14" s="346"/>
      <c r="V14" s="14"/>
      <c r="W14" s="14"/>
    </row>
    <row r="15" spans="1:23" ht="13.95" customHeight="1" thickBot="1" x14ac:dyDescent="0.3">
      <c r="A15" s="14"/>
      <c r="B15" s="347"/>
      <c r="C15" s="334"/>
      <c r="D15" s="335" t="s">
        <v>1219</v>
      </c>
      <c r="E15" s="24"/>
      <c r="F15" s="343"/>
      <c r="G15" s="344"/>
      <c r="H15" s="345"/>
      <c r="I15" s="317"/>
      <c r="J15" s="317"/>
      <c r="K15" s="317"/>
      <c r="L15" s="318"/>
      <c r="M15" s="120"/>
      <c r="N15" s="14"/>
      <c r="O15" s="300"/>
      <c r="P15" s="346"/>
      <c r="Q15" s="346"/>
      <c r="R15" s="346"/>
      <c r="S15" s="346"/>
      <c r="T15" s="346"/>
      <c r="U15" s="346"/>
      <c r="V15" s="14"/>
      <c r="W15" s="14"/>
    </row>
    <row r="16" spans="1:23" ht="12.75" customHeight="1" thickBot="1" x14ac:dyDescent="0.3">
      <c r="A16" s="14"/>
      <c r="B16" s="326" t="s">
        <v>1193</v>
      </c>
      <c r="C16" s="327" t="s">
        <v>1216</v>
      </c>
      <c r="D16" s="328" t="s">
        <v>1150</v>
      </c>
      <c r="E16" s="24"/>
      <c r="F16" s="24"/>
      <c r="G16" s="24"/>
      <c r="H16" s="24"/>
      <c r="I16" s="317"/>
      <c r="J16" s="317"/>
      <c r="K16" s="317"/>
      <c r="L16" s="318"/>
      <c r="M16" s="120"/>
      <c r="N16" s="14" t="b">
        <f>E16+I16=F16+G16+H16+J16+K16+L16</f>
        <v>1</v>
      </c>
      <c r="O16" s="300"/>
      <c r="P16" s="346"/>
      <c r="Q16" s="346"/>
      <c r="R16" s="346"/>
      <c r="S16" s="346"/>
      <c r="T16" s="346"/>
      <c r="U16" s="346"/>
      <c r="V16" s="14"/>
      <c r="W16" s="14"/>
    </row>
    <row r="17" spans="1:23" ht="13.8" thickBot="1" x14ac:dyDescent="0.3">
      <c r="A17" s="14"/>
      <c r="B17" s="330"/>
      <c r="C17" s="331"/>
      <c r="D17" s="332" t="s">
        <v>1151</v>
      </c>
      <c r="E17" s="22"/>
      <c r="F17" s="22"/>
      <c r="G17" s="22"/>
      <c r="H17" s="22"/>
      <c r="I17" s="317"/>
      <c r="J17" s="317"/>
      <c r="K17" s="317"/>
      <c r="L17" s="318"/>
      <c r="M17" s="120"/>
      <c r="N17" s="14" t="b">
        <f t="shared" si="0"/>
        <v>1</v>
      </c>
      <c r="O17" s="300"/>
      <c r="P17" s="336" t="s">
        <v>519</v>
      </c>
      <c r="Q17" s="336"/>
      <c r="R17" s="336"/>
      <c r="S17" s="336"/>
      <c r="T17" s="336"/>
      <c r="U17" s="336"/>
      <c r="V17" s="14"/>
      <c r="W17" s="14"/>
    </row>
    <row r="18" spans="1:23" ht="13.8" thickBot="1" x14ac:dyDescent="0.3">
      <c r="A18" s="14"/>
      <c r="B18" s="330"/>
      <c r="C18" s="334"/>
      <c r="D18" s="333" t="s">
        <v>1152</v>
      </c>
      <c r="E18" s="23"/>
      <c r="F18" s="23"/>
      <c r="G18" s="23"/>
      <c r="H18" s="23"/>
      <c r="I18" s="317"/>
      <c r="J18" s="317"/>
      <c r="K18" s="317"/>
      <c r="L18" s="318"/>
      <c r="M18" s="120"/>
      <c r="N18" s="14" t="b">
        <f t="shared" si="0"/>
        <v>1</v>
      </c>
      <c r="O18" s="300"/>
      <c r="P18" s="336"/>
      <c r="Q18" s="336"/>
      <c r="R18" s="336"/>
      <c r="S18" s="336"/>
      <c r="T18" s="336"/>
      <c r="U18" s="336"/>
      <c r="V18" s="14"/>
      <c r="W18" s="14"/>
    </row>
    <row r="19" spans="1:23" ht="13.95" customHeight="1" thickBot="1" x14ac:dyDescent="0.3">
      <c r="A19" s="14"/>
      <c r="B19" s="330"/>
      <c r="C19" s="327" t="s">
        <v>1221</v>
      </c>
      <c r="D19" s="328" t="s">
        <v>1150</v>
      </c>
      <c r="E19" s="24"/>
      <c r="F19" s="337"/>
      <c r="G19" s="338"/>
      <c r="H19" s="339"/>
      <c r="I19" s="317"/>
      <c r="J19" s="317"/>
      <c r="K19" s="317"/>
      <c r="L19" s="318"/>
      <c r="M19" s="120"/>
      <c r="N19" s="14"/>
      <c r="O19" s="300"/>
      <c r="P19" s="303"/>
      <c r="Q19" s="303"/>
      <c r="R19" s="303"/>
      <c r="S19" s="303"/>
      <c r="T19" s="303"/>
      <c r="U19" s="303"/>
      <c r="V19" s="14"/>
      <c r="W19" s="14"/>
    </row>
    <row r="20" spans="1:23" ht="12.75" customHeight="1" thickBot="1" x14ac:dyDescent="0.3">
      <c r="A20" s="14"/>
      <c r="B20" s="330"/>
      <c r="C20" s="331"/>
      <c r="D20" s="332" t="s">
        <v>1151</v>
      </c>
      <c r="E20" s="22"/>
      <c r="F20" s="340"/>
      <c r="G20" s="341"/>
      <c r="H20" s="342"/>
      <c r="I20" s="317"/>
      <c r="J20" s="317"/>
      <c r="K20" s="317"/>
      <c r="L20" s="318"/>
      <c r="M20" s="120"/>
      <c r="N20" s="14"/>
      <c r="O20" s="300"/>
      <c r="P20" s="348" t="s">
        <v>1222</v>
      </c>
      <c r="Q20" s="349" t="s">
        <v>1153</v>
      </c>
      <c r="R20" s="349" t="s">
        <v>1395</v>
      </c>
      <c r="S20" s="349" t="s">
        <v>1396</v>
      </c>
      <c r="T20" s="303"/>
      <c r="U20" s="303"/>
      <c r="V20" s="14"/>
      <c r="W20" s="14"/>
    </row>
    <row r="21" spans="1:23" ht="13.8" thickBot="1" x14ac:dyDescent="0.3">
      <c r="A21" s="14"/>
      <c r="B21" s="347"/>
      <c r="C21" s="334"/>
      <c r="D21" s="333" t="s">
        <v>1152</v>
      </c>
      <c r="E21" s="23"/>
      <c r="F21" s="343"/>
      <c r="G21" s="344"/>
      <c r="H21" s="345"/>
      <c r="I21" s="317"/>
      <c r="J21" s="317"/>
      <c r="K21" s="317"/>
      <c r="L21" s="318"/>
      <c r="M21" s="120"/>
      <c r="N21" s="14"/>
      <c r="O21" s="350" t="s">
        <v>1236</v>
      </c>
      <c r="P21" s="302"/>
      <c r="Q21" s="351" t="s">
        <v>1150</v>
      </c>
      <c r="R21" s="352" t="s">
        <v>1247</v>
      </c>
      <c r="S21" s="353" t="s">
        <v>1248</v>
      </c>
      <c r="T21" s="303"/>
      <c r="U21" s="303"/>
      <c r="V21" s="14"/>
      <c r="W21" s="14"/>
    </row>
    <row r="22" spans="1:23" ht="13.5" customHeight="1" x14ac:dyDescent="0.25">
      <c r="A22" s="14"/>
      <c r="B22" s="326" t="s">
        <v>1183</v>
      </c>
      <c r="C22" s="327" t="s">
        <v>1216</v>
      </c>
      <c r="D22" s="328" t="s">
        <v>1150</v>
      </c>
      <c r="E22" s="337"/>
      <c r="F22" s="337"/>
      <c r="G22" s="338"/>
      <c r="H22" s="339"/>
      <c r="I22" s="317"/>
      <c r="J22" s="317"/>
      <c r="K22" s="317"/>
      <c r="L22" s="318"/>
      <c r="M22" s="339"/>
      <c r="N22" s="14" t="b">
        <f t="shared" si="0"/>
        <v>1</v>
      </c>
      <c r="O22" s="300"/>
      <c r="P22" s="302"/>
      <c r="Q22" s="351" t="s">
        <v>1151</v>
      </c>
      <c r="R22" s="352" t="s">
        <v>1244</v>
      </c>
      <c r="S22" s="353" t="s">
        <v>1245</v>
      </c>
      <c r="T22" s="303"/>
      <c r="U22" s="303"/>
      <c r="V22" s="14"/>
      <c r="W22" s="14"/>
    </row>
    <row r="23" spans="1:23" ht="13.8" thickBot="1" x14ac:dyDescent="0.3">
      <c r="A23" s="14"/>
      <c r="B23" s="330"/>
      <c r="C23" s="331"/>
      <c r="D23" s="332" t="s">
        <v>1151</v>
      </c>
      <c r="E23" s="340"/>
      <c r="F23" s="340"/>
      <c r="G23" s="341"/>
      <c r="H23" s="342"/>
      <c r="I23" s="317"/>
      <c r="J23" s="317"/>
      <c r="K23" s="317"/>
      <c r="L23" s="318"/>
      <c r="M23" s="342"/>
      <c r="N23" s="14" t="b">
        <f t="shared" si="0"/>
        <v>1</v>
      </c>
      <c r="O23" s="300"/>
      <c r="P23" s="302"/>
      <c r="Q23" s="354" t="s">
        <v>1152</v>
      </c>
      <c r="R23" s="355" t="s">
        <v>1243</v>
      </c>
      <c r="S23" s="356" t="s">
        <v>1246</v>
      </c>
      <c r="T23" s="303"/>
      <c r="U23" s="303"/>
      <c r="V23" s="14"/>
      <c r="W23" s="14"/>
    </row>
    <row r="24" spans="1:23" ht="13.8" thickBot="1" x14ac:dyDescent="0.3">
      <c r="A24" s="14"/>
      <c r="B24" s="330"/>
      <c r="C24" s="334"/>
      <c r="D24" s="333" t="s">
        <v>1152</v>
      </c>
      <c r="E24" s="23"/>
      <c r="F24" s="23"/>
      <c r="G24" s="23"/>
      <c r="H24" s="23"/>
      <c r="I24" s="366"/>
      <c r="J24" s="366"/>
      <c r="K24" s="366"/>
      <c r="L24" s="367"/>
      <c r="M24" s="120"/>
      <c r="N24" s="14" t="b">
        <f t="shared" si="0"/>
        <v>1</v>
      </c>
      <c r="O24" s="300"/>
      <c r="P24" s="303"/>
      <c r="Q24" s="303"/>
      <c r="R24" s="303"/>
      <c r="S24" s="303"/>
      <c r="T24" s="303"/>
      <c r="U24" s="303"/>
      <c r="V24" s="14"/>
      <c r="W24" s="14"/>
    </row>
    <row r="25" spans="1:23" ht="12.75" customHeight="1" x14ac:dyDescent="0.25">
      <c r="A25" s="14"/>
      <c r="B25" s="330"/>
      <c r="C25" s="327" t="s">
        <v>1221</v>
      </c>
      <c r="D25" s="328" t="s">
        <v>1150</v>
      </c>
      <c r="E25" s="337"/>
      <c r="F25" s="337"/>
      <c r="G25" s="338"/>
      <c r="H25" s="339"/>
      <c r="I25" s="317"/>
      <c r="J25" s="317"/>
      <c r="K25" s="317"/>
      <c r="L25" s="318"/>
      <c r="M25" s="339"/>
      <c r="N25" s="14"/>
      <c r="O25" s="300"/>
      <c r="P25" s="336" t="s">
        <v>1390</v>
      </c>
      <c r="Q25" s="336"/>
      <c r="R25" s="336"/>
      <c r="S25" s="336"/>
      <c r="T25" s="336"/>
      <c r="U25" s="336"/>
      <c r="V25" s="14"/>
      <c r="W25" s="14"/>
    </row>
    <row r="26" spans="1:23" ht="13.8" thickBot="1" x14ac:dyDescent="0.3">
      <c r="A26" s="14"/>
      <c r="B26" s="330"/>
      <c r="C26" s="331"/>
      <c r="D26" s="332" t="s">
        <v>1151</v>
      </c>
      <c r="E26" s="340"/>
      <c r="F26" s="340"/>
      <c r="G26" s="341"/>
      <c r="H26" s="342"/>
      <c r="I26" s="317"/>
      <c r="J26" s="317"/>
      <c r="K26" s="317"/>
      <c r="L26" s="318"/>
      <c r="M26" s="342"/>
      <c r="N26" s="14"/>
      <c r="O26" s="357" t="s">
        <v>1054</v>
      </c>
      <c r="P26" s="336"/>
      <c r="Q26" s="336"/>
      <c r="R26" s="336"/>
      <c r="S26" s="336"/>
      <c r="T26" s="336"/>
      <c r="U26" s="336"/>
      <c r="V26" s="14"/>
      <c r="W26" s="14"/>
    </row>
    <row r="27" spans="1:23" ht="13.95" customHeight="1" thickBot="1" x14ac:dyDescent="0.3">
      <c r="A27" s="14"/>
      <c r="B27" s="347"/>
      <c r="C27" s="334"/>
      <c r="D27" s="333" t="s">
        <v>1152</v>
      </c>
      <c r="E27" s="23"/>
      <c r="F27" s="343"/>
      <c r="G27" s="344"/>
      <c r="H27" s="345"/>
      <c r="I27" s="358"/>
      <c r="J27" s="358"/>
      <c r="K27" s="358"/>
      <c r="L27" s="359"/>
      <c r="M27" s="120"/>
      <c r="N27" s="14"/>
      <c r="O27" s="360"/>
      <c r="P27" s="336"/>
      <c r="Q27" s="336"/>
      <c r="R27" s="336"/>
      <c r="S27" s="336"/>
      <c r="T27" s="336"/>
      <c r="U27" s="336"/>
      <c r="V27" s="14"/>
      <c r="W27" s="14"/>
    </row>
    <row r="28" spans="1:23" ht="16.5" customHeight="1" x14ac:dyDescent="0.25">
      <c r="N28" s="37"/>
      <c r="O28" s="360"/>
      <c r="P28" s="336"/>
      <c r="Q28" s="336"/>
      <c r="R28" s="336"/>
      <c r="S28" s="336"/>
      <c r="T28" s="336"/>
      <c r="U28" s="336"/>
      <c r="V28" s="14"/>
      <c r="W28" s="14"/>
    </row>
    <row r="29" spans="1:23" ht="12.75" customHeight="1" x14ac:dyDescent="0.25">
      <c r="N29" s="37"/>
      <c r="O29" s="360"/>
      <c r="P29" s="336"/>
      <c r="Q29" s="336"/>
      <c r="R29" s="336"/>
      <c r="S29" s="336"/>
      <c r="T29" s="336"/>
      <c r="U29" s="336"/>
      <c r="V29" s="14"/>
      <c r="W29" s="14"/>
    </row>
    <row r="30" spans="1:23" ht="12.75" customHeight="1" x14ac:dyDescent="0.25">
      <c r="N30" s="37"/>
      <c r="O30" s="300"/>
      <c r="P30" s="336"/>
      <c r="Q30" s="336"/>
      <c r="R30" s="336"/>
      <c r="S30" s="336"/>
      <c r="T30" s="336"/>
      <c r="U30" s="336"/>
      <c r="V30" s="14"/>
      <c r="W30" s="14"/>
    </row>
    <row r="31" spans="1:23" ht="12" customHeight="1" x14ac:dyDescent="0.25">
      <c r="A31" s="14"/>
      <c r="N31" s="37"/>
      <c r="O31" s="300"/>
      <c r="P31" s="336"/>
      <c r="Q31" s="336"/>
      <c r="R31" s="336"/>
      <c r="S31" s="336"/>
      <c r="T31" s="336"/>
      <c r="U31" s="336"/>
      <c r="V31" s="14"/>
      <c r="W31" s="14"/>
    </row>
    <row r="32" spans="1:23" x14ac:dyDescent="0.25">
      <c r="N32" s="14"/>
      <c r="O32" s="300"/>
      <c r="P32" s="336"/>
      <c r="Q32" s="336"/>
      <c r="R32" s="336"/>
      <c r="S32" s="336"/>
      <c r="T32" s="336"/>
      <c r="U32" s="336"/>
    </row>
    <row r="33" spans="1:23" ht="4.5" customHeight="1" x14ac:dyDescent="0.25">
      <c r="O33" s="300"/>
      <c r="P33" s="336"/>
      <c r="Q33" s="336"/>
      <c r="R33" s="336"/>
      <c r="S33" s="336"/>
      <c r="T33" s="336"/>
      <c r="U33" s="336"/>
    </row>
    <row r="34" spans="1:23" x14ac:dyDescent="0.25">
      <c r="A34" s="14"/>
      <c r="O34" s="300"/>
      <c r="P34" s="336"/>
      <c r="Q34" s="336"/>
      <c r="R34" s="336"/>
      <c r="S34" s="336"/>
      <c r="T34" s="336"/>
      <c r="U34" s="336"/>
    </row>
    <row r="35" spans="1:23" ht="13.5" customHeight="1" x14ac:dyDescent="0.25">
      <c r="A35" s="14"/>
      <c r="O35" s="300"/>
    </row>
    <row r="36" spans="1:23" ht="13.5" customHeight="1" x14ac:dyDescent="0.25">
      <c r="A36" s="14"/>
    </row>
    <row r="37" spans="1:23" ht="12.75" customHeight="1" x14ac:dyDescent="0.25">
      <c r="A37" s="14"/>
      <c r="N37" s="14" t="b">
        <f>E38+I38=F38+G38+H38+J38+K38+L38</f>
        <v>1</v>
      </c>
    </row>
    <row r="38" spans="1:23" x14ac:dyDescent="0.25">
      <c r="A38" s="14"/>
      <c r="P38" s="363"/>
      <c r="Q38" s="363"/>
      <c r="R38" s="363"/>
      <c r="S38" s="363"/>
      <c r="T38" s="363"/>
      <c r="U38" s="363"/>
    </row>
    <row r="39" spans="1:23" x14ac:dyDescent="0.25">
      <c r="A39" s="14"/>
      <c r="P39" s="364"/>
      <c r="Q39" s="364"/>
      <c r="R39" s="364"/>
      <c r="S39" s="364"/>
      <c r="T39" s="364"/>
      <c r="U39" s="364"/>
    </row>
    <row r="40" spans="1:23" x14ac:dyDescent="0.25">
      <c r="A40" s="14"/>
      <c r="O40" s="364"/>
      <c r="P40" s="364"/>
      <c r="Q40" s="364"/>
      <c r="R40" s="364"/>
      <c r="S40" s="364"/>
      <c r="T40" s="364"/>
      <c r="U40" s="364"/>
    </row>
    <row r="41" spans="1:23" x14ac:dyDescent="0.25">
      <c r="O41" s="364"/>
      <c r="P41" s="364"/>
      <c r="Q41" s="364"/>
      <c r="R41" s="364"/>
      <c r="S41" s="364"/>
      <c r="T41" s="364"/>
      <c r="U41" s="364"/>
    </row>
    <row r="42" spans="1:23" s="365" customFormat="1" x14ac:dyDescent="0.25">
      <c r="O42" s="364"/>
      <c r="P42" s="364"/>
      <c r="Q42" s="364"/>
      <c r="R42" s="364"/>
      <c r="S42" s="364"/>
      <c r="T42" s="364"/>
      <c r="U42" s="364"/>
    </row>
    <row r="43" spans="1:23" s="365" customFormat="1" x14ac:dyDescent="0.25">
      <c r="O43" s="364"/>
      <c r="P43" s="364"/>
      <c r="Q43" s="364"/>
      <c r="R43" s="364"/>
      <c r="S43" s="364"/>
      <c r="T43" s="364"/>
      <c r="U43" s="364"/>
    </row>
    <row r="44" spans="1:23" s="365" customFormat="1" x14ac:dyDescent="0.25">
      <c r="O44" s="364"/>
      <c r="P44" s="361"/>
      <c r="Q44" s="361"/>
      <c r="R44" s="361"/>
      <c r="S44" s="361"/>
      <c r="T44" s="361"/>
      <c r="U44" s="361"/>
    </row>
    <row r="45" spans="1:23" s="365" customFormat="1" x14ac:dyDescent="0.25">
      <c r="O45" s="362"/>
      <c r="P45" s="361"/>
      <c r="Q45" s="361"/>
      <c r="R45" s="361"/>
      <c r="S45" s="361"/>
      <c r="T45" s="361"/>
      <c r="U45" s="361"/>
    </row>
    <row r="46" spans="1:23" s="365" customFormat="1" x14ac:dyDescent="0.25">
      <c r="O46" s="362"/>
      <c r="P46" s="361"/>
      <c r="Q46" s="361"/>
      <c r="R46" s="361"/>
      <c r="S46" s="361"/>
      <c r="T46" s="361"/>
      <c r="U46" s="361"/>
    </row>
    <row r="47" spans="1:23" x14ac:dyDescent="0.25">
      <c r="N47" s="14"/>
      <c r="V47" s="14"/>
      <c r="W47" s="14"/>
    </row>
    <row r="48" spans="1:23" x14ac:dyDescent="0.25">
      <c r="N48" s="14"/>
      <c r="V48" s="14"/>
      <c r="W48" s="14"/>
    </row>
    <row r="49" spans="14:23" x14ac:dyDescent="0.25">
      <c r="N49" s="14"/>
      <c r="V49" s="14"/>
      <c r="W49" s="14"/>
    </row>
    <row r="50" spans="14:23" x14ac:dyDescent="0.25">
      <c r="N50" s="14"/>
      <c r="V50" s="14"/>
      <c r="W50" s="14"/>
    </row>
  </sheetData>
  <sheetProtection password="94AB" sheet="1" objects="1" scenarios="1" selectLockedCells="1"/>
  <mergeCells count="24">
    <mergeCell ref="B16:B21"/>
    <mergeCell ref="B22:B27"/>
    <mergeCell ref="C8:C11"/>
    <mergeCell ref="B2:M2"/>
    <mergeCell ref="E4:L4"/>
    <mergeCell ref="D6:D7"/>
    <mergeCell ref="C6:C7"/>
    <mergeCell ref="B8:B15"/>
    <mergeCell ref="C12:C15"/>
    <mergeCell ref="C22:C24"/>
    <mergeCell ref="C25:C27"/>
    <mergeCell ref="C16:C18"/>
    <mergeCell ref="E5:M5"/>
    <mergeCell ref="P4:U4"/>
    <mergeCell ref="P5:U5"/>
    <mergeCell ref="E6:E7"/>
    <mergeCell ref="F6:H6"/>
    <mergeCell ref="P6:U6"/>
    <mergeCell ref="P25:U34"/>
    <mergeCell ref="P11:U12"/>
    <mergeCell ref="P9:U9"/>
    <mergeCell ref="C19:C21"/>
    <mergeCell ref="P14:U16"/>
    <mergeCell ref="P17:U18"/>
  </mergeCells>
  <phoneticPr fontId="11" type="noConversion"/>
  <conditionalFormatting sqref="E8:H8 E24:H24 E16:H18 E10:H11 E9:F9 H9">
    <cfRule type="expression" dxfId="9" priority="1" stopIfTrue="1">
      <formula>$N8=FALSE</formula>
    </cfRule>
  </conditionalFormatting>
  <conditionalFormatting sqref="O6">
    <cfRule type="expression" dxfId="8" priority="4" stopIfTrue="1">
      <formula>$N$7=FALSE</formula>
    </cfRule>
  </conditionalFormatting>
  <conditionalFormatting sqref="P6">
    <cfRule type="expression" dxfId="7" priority="5" stopIfTrue="1">
      <formula>$N$7=FALSE</formula>
    </cfRule>
  </conditionalFormatting>
  <dataValidations xWindow="326" yWindow="257" count="2">
    <dataValidation type="textLength" operator="equal" allowBlank="1" showInputMessage="1" showErrorMessage="1" error="Re-instatement only relevant to the primary cable in a new trench." sqref="F19:H23 F25:H27 F12:L15 I16:L27 F40:H40 J40:L40 I6:L11 E25:E26 E22:E23">
      <formula1>0</formula1>
    </dataValidation>
    <dataValidation type="decimal" operator="greaterThanOrEqual" allowBlank="1" showInputMessage="1" showErrorMessage="1" error="Length of cable, in metres. Must be positive." sqref="H9 M8:M27 F9 F8:H8 F16:H18 E38:E41 F10:H11 J41:L41 F38:H39 J38:L39 F41:H41 I38:I41 M38:M41 E27 E8:E21 E24:H24">
      <formula1>0</formula1>
    </dataValidation>
  </dataValidations>
  <pageMargins left="0.75" right="0.75" top="1" bottom="1" header="0.5" footer="0.5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T69"/>
  <sheetViews>
    <sheetView showGridLines="0" zoomScaleNormal="100" workbookViewId="0">
      <selection activeCell="D7" sqref="D7:E7"/>
    </sheetView>
  </sheetViews>
  <sheetFormatPr defaultColWidth="14.6640625" defaultRowHeight="13.2" x14ac:dyDescent="0.25"/>
  <cols>
    <col min="1" max="1" width="1.6640625" customWidth="1"/>
    <col min="2" max="2" width="7" customWidth="1"/>
    <col min="3" max="3" width="50.109375" bestFit="1" customWidth="1"/>
    <col min="4" max="4" width="10.21875" customWidth="1"/>
    <col min="5" max="5" width="9.6640625" customWidth="1"/>
    <col min="6" max="6" width="14.33203125" bestFit="1" customWidth="1"/>
    <col min="7" max="7" width="6.44140625" style="3" hidden="1" customWidth="1"/>
    <col min="8" max="8" width="2.5546875" style="4" customWidth="1"/>
    <col min="9" max="9" width="56" customWidth="1"/>
    <col min="10" max="14" width="14.6640625" hidden="1" customWidth="1"/>
    <col min="15" max="15" width="2.109375" hidden="1" customWidth="1"/>
    <col min="16" max="16" width="12.44140625" hidden="1" customWidth="1"/>
    <col min="17" max="17" width="8" hidden="1" customWidth="1"/>
    <col min="18" max="18" width="6.88671875" hidden="1" customWidth="1"/>
    <col min="19" max="19" width="8.109375" hidden="1" customWidth="1"/>
    <col min="20" max="25" width="0" hidden="1" customWidth="1"/>
  </cols>
  <sheetData>
    <row r="1" spans="1:20" ht="3.75" customHeight="1" thickBot="1" x14ac:dyDescent="0.3">
      <c r="A1" s="13"/>
      <c r="B1" s="11"/>
      <c r="C1" s="11"/>
      <c r="D1" s="11"/>
      <c r="E1" s="11"/>
      <c r="F1" s="11"/>
      <c r="G1" s="30"/>
      <c r="H1" s="28"/>
      <c r="I1" s="11"/>
      <c r="J1" s="11"/>
    </row>
    <row r="2" spans="1:20" ht="13.8" thickBot="1" x14ac:dyDescent="0.3">
      <c r="A2" s="13"/>
      <c r="B2" s="197" t="s">
        <v>831</v>
      </c>
      <c r="C2" s="198"/>
      <c r="D2" s="198"/>
      <c r="E2" s="198"/>
      <c r="F2" s="199"/>
      <c r="G2" s="30"/>
      <c r="H2" s="28"/>
      <c r="J2" s="11"/>
    </row>
    <row r="3" spans="1:20" ht="4.5" customHeight="1" thickBot="1" x14ac:dyDescent="0.3">
      <c r="A3" s="13"/>
      <c r="B3" s="12"/>
      <c r="C3" s="12"/>
      <c r="D3" s="18"/>
      <c r="E3" s="18"/>
      <c r="F3" s="18"/>
      <c r="G3" s="33"/>
      <c r="H3" s="28"/>
      <c r="I3" s="11"/>
      <c r="J3" s="11"/>
    </row>
    <row r="4" spans="1:20" ht="13.8" thickBot="1" x14ac:dyDescent="0.3">
      <c r="A4" s="13"/>
      <c r="B4" s="11"/>
      <c r="C4" s="12"/>
      <c r="D4" s="205" t="s">
        <v>1433</v>
      </c>
      <c r="E4" s="206"/>
      <c r="G4" s="30"/>
      <c r="H4" s="28"/>
      <c r="J4" s="11"/>
    </row>
    <row r="5" spans="1:20" ht="12.75" customHeight="1" x14ac:dyDescent="0.25">
      <c r="A5" s="13"/>
      <c r="B5" s="11"/>
      <c r="C5" s="13"/>
      <c r="D5" s="207" t="s">
        <v>1435</v>
      </c>
      <c r="E5" s="208"/>
      <c r="F5" s="203" t="s">
        <v>426</v>
      </c>
      <c r="G5" s="30" t="s">
        <v>127</v>
      </c>
      <c r="H5" s="112"/>
      <c r="I5" s="111" t="s">
        <v>1224</v>
      </c>
      <c r="J5" s="11"/>
      <c r="M5" s="81"/>
      <c r="N5" s="81"/>
      <c r="O5" s="81"/>
      <c r="P5" s="81"/>
      <c r="Q5" s="81"/>
      <c r="R5" s="81"/>
      <c r="S5" s="81"/>
      <c r="T5" s="81"/>
    </row>
    <row r="6" spans="1:20" ht="12.75" customHeight="1" thickBot="1" x14ac:dyDescent="0.3">
      <c r="A6" s="13"/>
      <c r="C6" s="12"/>
      <c r="D6" s="209"/>
      <c r="E6" s="210"/>
      <c r="F6" s="204"/>
      <c r="G6" s="30"/>
      <c r="H6" s="113"/>
      <c r="I6" s="109"/>
      <c r="J6" s="11"/>
      <c r="M6" s="81"/>
      <c r="N6" s="81"/>
      <c r="O6" s="81"/>
      <c r="P6" s="81"/>
      <c r="Q6" s="81"/>
      <c r="R6" s="81"/>
      <c r="S6" s="82" t="s">
        <v>884</v>
      </c>
      <c r="T6" s="81"/>
    </row>
    <row r="7" spans="1:20" ht="12.75" customHeight="1" x14ac:dyDescent="0.25">
      <c r="A7" s="13"/>
      <c r="B7" s="200" t="s">
        <v>1249</v>
      </c>
      <c r="C7" s="117" t="s">
        <v>824</v>
      </c>
      <c r="D7" s="211"/>
      <c r="E7" s="212"/>
      <c r="F7" s="137"/>
      <c r="G7" s="3">
        <v>1</v>
      </c>
      <c r="H7" s="114" t="s">
        <v>1230</v>
      </c>
      <c r="I7" s="196" t="s">
        <v>1200</v>
      </c>
      <c r="J7" s="11"/>
      <c r="M7" s="81"/>
      <c r="N7" s="81"/>
      <c r="O7" s="81"/>
      <c r="P7" s="81"/>
      <c r="Q7" s="81"/>
      <c r="R7" s="81"/>
      <c r="S7" s="35" t="b">
        <f t="shared" ref="S7:S28" si="0">IF(TRUNC(SUM(D7:E7))-SUM(D7:E7)=0,TRUE,FALSE)</f>
        <v>1</v>
      </c>
      <c r="T7" s="81"/>
    </row>
    <row r="8" spans="1:20" x14ac:dyDescent="0.25">
      <c r="A8" s="13"/>
      <c r="B8" s="201"/>
      <c r="C8" s="118" t="s">
        <v>823</v>
      </c>
      <c r="D8" s="192"/>
      <c r="E8" s="193"/>
      <c r="F8" s="138"/>
      <c r="G8" s="3">
        <v>2</v>
      </c>
      <c r="H8" s="114"/>
      <c r="I8" s="196"/>
      <c r="J8" s="11"/>
      <c r="M8" s="81"/>
      <c r="N8" s="81"/>
      <c r="O8" s="81"/>
      <c r="P8" s="81"/>
      <c r="Q8" s="81"/>
      <c r="R8" s="81"/>
      <c r="S8" s="35" t="b">
        <f t="shared" si="0"/>
        <v>1</v>
      </c>
      <c r="T8" s="81"/>
    </row>
    <row r="9" spans="1:20" x14ac:dyDescent="0.25">
      <c r="A9" s="13"/>
      <c r="B9" s="201"/>
      <c r="C9" s="118" t="s">
        <v>826</v>
      </c>
      <c r="D9" s="192"/>
      <c r="E9" s="193"/>
      <c r="F9" s="138"/>
      <c r="G9" s="3">
        <v>3</v>
      </c>
      <c r="H9" s="114"/>
      <c r="I9" s="196"/>
      <c r="J9" s="11"/>
      <c r="M9" s="81"/>
      <c r="N9" s="81"/>
      <c r="O9" s="81"/>
      <c r="P9" s="81"/>
      <c r="Q9" s="81"/>
      <c r="R9" s="81"/>
      <c r="S9" s="35" t="b">
        <f t="shared" si="0"/>
        <v>1</v>
      </c>
      <c r="T9" s="81"/>
    </row>
    <row r="10" spans="1:20" x14ac:dyDescent="0.25">
      <c r="A10" s="13"/>
      <c r="B10" s="201"/>
      <c r="C10" s="118" t="s">
        <v>1215</v>
      </c>
      <c r="D10" s="192"/>
      <c r="E10" s="193"/>
      <c r="F10" s="138"/>
      <c r="G10" s="3">
        <v>4</v>
      </c>
      <c r="H10" s="114"/>
      <c r="I10" s="196"/>
      <c r="J10" s="11"/>
      <c r="M10" s="81"/>
      <c r="N10" s="81"/>
      <c r="O10" s="81"/>
      <c r="P10" s="81"/>
      <c r="Q10" s="81"/>
      <c r="R10" s="81"/>
      <c r="S10" s="35" t="b">
        <f t="shared" si="0"/>
        <v>1</v>
      </c>
      <c r="T10" s="81"/>
    </row>
    <row r="11" spans="1:20" ht="12.75" customHeight="1" x14ac:dyDescent="0.25">
      <c r="A11" s="13"/>
      <c r="B11" s="201"/>
      <c r="C11" s="118" t="s">
        <v>828</v>
      </c>
      <c r="D11" s="192"/>
      <c r="E11" s="193"/>
      <c r="F11" s="138"/>
      <c r="G11" s="3">
        <v>5</v>
      </c>
      <c r="H11" s="113"/>
      <c r="I11" s="196"/>
      <c r="J11" s="11"/>
      <c r="M11" s="62"/>
      <c r="N11" s="62"/>
      <c r="O11" s="62"/>
      <c r="P11" s="62"/>
      <c r="Q11" s="62"/>
      <c r="R11" s="62"/>
      <c r="S11" s="35" t="b">
        <f t="shared" si="0"/>
        <v>1</v>
      </c>
      <c r="T11" s="81"/>
    </row>
    <row r="12" spans="1:20" x14ac:dyDescent="0.25">
      <c r="A12" s="13"/>
      <c r="B12" s="201"/>
      <c r="C12" s="118" t="s">
        <v>827</v>
      </c>
      <c r="D12" s="192"/>
      <c r="E12" s="193"/>
      <c r="F12" s="138"/>
      <c r="G12" s="3">
        <v>6</v>
      </c>
      <c r="H12" s="113"/>
      <c r="I12" s="196"/>
      <c r="J12" s="11"/>
      <c r="M12" s="62"/>
      <c r="N12" s="62"/>
      <c r="O12" s="62"/>
      <c r="P12" s="62"/>
      <c r="Q12" s="62"/>
      <c r="R12" s="62"/>
      <c r="S12" s="35" t="b">
        <f t="shared" si="0"/>
        <v>1</v>
      </c>
      <c r="T12" s="81"/>
    </row>
    <row r="13" spans="1:20" ht="12.75" customHeight="1" x14ac:dyDescent="0.25">
      <c r="A13" s="13"/>
      <c r="B13" s="201"/>
      <c r="C13" s="118" t="s">
        <v>825</v>
      </c>
      <c r="D13" s="192"/>
      <c r="E13" s="193"/>
      <c r="F13" s="138"/>
      <c r="G13" s="3">
        <v>7</v>
      </c>
      <c r="H13" s="113"/>
      <c r="I13" s="109"/>
      <c r="J13" s="11"/>
      <c r="M13" s="62"/>
      <c r="N13" s="62"/>
      <c r="O13" s="62"/>
      <c r="P13" s="176" t="s">
        <v>509</v>
      </c>
      <c r="Q13" s="217"/>
      <c r="R13" s="177"/>
      <c r="S13" s="35" t="b">
        <f>IF(TRUNC(SUM(D13:E13))-SUM(D13:E13)=0,TRUE,FALSE)</f>
        <v>1</v>
      </c>
      <c r="T13" s="81"/>
    </row>
    <row r="14" spans="1:20" ht="12.75" customHeight="1" x14ac:dyDescent="0.25">
      <c r="A14" s="13"/>
      <c r="B14" s="201"/>
      <c r="C14" s="118" t="s">
        <v>829</v>
      </c>
      <c r="D14" s="192"/>
      <c r="E14" s="193"/>
      <c r="F14" s="138"/>
      <c r="G14" s="3">
        <v>8</v>
      </c>
      <c r="H14" s="114" t="s">
        <v>1231</v>
      </c>
      <c r="I14" s="196" t="s">
        <v>1199</v>
      </c>
      <c r="J14" s="11"/>
      <c r="M14" s="62"/>
      <c r="N14" s="176" t="s">
        <v>1184</v>
      </c>
      <c r="O14" s="177"/>
      <c r="P14" s="82" t="s">
        <v>511</v>
      </c>
      <c r="Q14" s="82" t="s">
        <v>510</v>
      </c>
      <c r="R14" s="82" t="s">
        <v>1208</v>
      </c>
      <c r="S14" s="35" t="b">
        <f>IF(TRUNC(SUM(D14:E14))-SUM(D14:E14)=0,TRUE,FALSE)</f>
        <v>1</v>
      </c>
      <c r="T14" s="81"/>
    </row>
    <row r="15" spans="1:20" ht="12.75" customHeight="1" x14ac:dyDescent="0.25">
      <c r="A15" s="13"/>
      <c r="B15" s="201"/>
      <c r="C15" s="118" t="s">
        <v>1149</v>
      </c>
      <c r="D15" s="192"/>
      <c r="E15" s="193"/>
      <c r="F15" s="138"/>
      <c r="G15" s="3">
        <v>9</v>
      </c>
      <c r="H15" s="114"/>
      <c r="I15" s="196"/>
      <c r="J15" s="11"/>
      <c r="M15" s="62"/>
      <c r="N15" s="46" t="s">
        <v>833</v>
      </c>
      <c r="O15" s="83">
        <v>0</v>
      </c>
      <c r="P15" s="47" t="str">
        <f t="shared" ref="P15:P23" si="1">IF(ISNA(VLOOKUP(D31,$N$15:$O$17,2,FALSE)),"",VLOOKUP(D31,$N$15:$O$17,2,FALSE))</f>
        <v/>
      </c>
      <c r="Q15" s="47" t="b">
        <f>AND(D31&gt;"",TRIM(C31)="")</f>
        <v>0</v>
      </c>
      <c r="R15" s="48" t="b">
        <f>AND(TRIM(C31)&gt;"",D31="")</f>
        <v>0</v>
      </c>
      <c r="S15" s="35" t="b">
        <f>IF(TRUNC(SUM(D15:E15))-SUM(D15:E15)=0,TRUE,FALSE)</f>
        <v>1</v>
      </c>
      <c r="T15" s="81"/>
    </row>
    <row r="16" spans="1:20" x14ac:dyDescent="0.25">
      <c r="A16" s="13"/>
      <c r="B16" s="201"/>
      <c r="C16" s="118" t="s">
        <v>423</v>
      </c>
      <c r="D16" s="192"/>
      <c r="E16" s="193"/>
      <c r="F16" s="138"/>
      <c r="G16" s="3">
        <v>10</v>
      </c>
      <c r="H16" s="113"/>
      <c r="I16" s="109"/>
      <c r="J16" s="11"/>
      <c r="M16" s="62"/>
      <c r="N16" s="45" t="s">
        <v>508</v>
      </c>
      <c r="O16" s="84">
        <v>1</v>
      </c>
      <c r="P16" s="47" t="str">
        <f t="shared" si="1"/>
        <v/>
      </c>
      <c r="Q16" s="47" t="b">
        <f>AND(D32&gt;"",TRIM(C32)="")</f>
        <v>0</v>
      </c>
      <c r="R16" s="49" t="b">
        <f>AND(TRIM(C32)&gt;"",D32="")</f>
        <v>0</v>
      </c>
      <c r="S16" s="35" t="b">
        <f>IF(TRUNC(SUM(D16:E16))-SUM(D16:E16)=0,TRUE,FALSE)</f>
        <v>1</v>
      </c>
      <c r="T16" s="81"/>
    </row>
    <row r="17" spans="1:20" ht="26.4" x14ac:dyDescent="0.25">
      <c r="A17" s="13"/>
      <c r="B17" s="201"/>
      <c r="C17" s="118" t="s">
        <v>424</v>
      </c>
      <c r="D17" s="192"/>
      <c r="E17" s="193"/>
      <c r="F17" s="138"/>
      <c r="G17" s="3">
        <v>11</v>
      </c>
      <c r="H17" s="114" t="s">
        <v>1232</v>
      </c>
      <c r="I17" s="196" t="s">
        <v>847</v>
      </c>
      <c r="J17" s="11"/>
      <c r="M17" s="62"/>
      <c r="N17" s="44" t="s">
        <v>1185</v>
      </c>
      <c r="O17" s="84">
        <v>2</v>
      </c>
      <c r="P17" s="47" t="str">
        <f t="shared" si="1"/>
        <v/>
      </c>
      <c r="Q17" s="47" t="b">
        <f>AND(D33&gt;"",TRIM(C33)="")</f>
        <v>0</v>
      </c>
      <c r="R17" s="49" t="b">
        <f>AND(TRIM(C33)&gt;"",D33="")</f>
        <v>0</v>
      </c>
      <c r="S17" s="35" t="b">
        <f>IF(TRUNC(SUM(D17:E17))-SUM(D17:E17)=0,TRUE,FALSE)</f>
        <v>1</v>
      </c>
      <c r="T17" s="81"/>
    </row>
    <row r="18" spans="1:20" x14ac:dyDescent="0.25">
      <c r="A18" s="13"/>
      <c r="B18" s="202"/>
      <c r="C18" s="118" t="s">
        <v>425</v>
      </c>
      <c r="D18" s="192"/>
      <c r="E18" s="193"/>
      <c r="F18" s="138"/>
      <c r="G18" s="3">
        <v>12</v>
      </c>
      <c r="H18" s="113"/>
      <c r="I18" s="196"/>
      <c r="J18" s="11"/>
      <c r="M18" s="62"/>
      <c r="N18" s="62"/>
      <c r="O18" s="62"/>
      <c r="P18" s="47" t="str">
        <f t="shared" si="1"/>
        <v/>
      </c>
      <c r="Q18" s="47" t="b">
        <f t="shared" ref="Q18:Q23" si="2">AND(D34&gt;"",TRIM(C34)="")</f>
        <v>0</v>
      </c>
      <c r="R18" s="49" t="b">
        <f t="shared" ref="R18:R23" si="3">AND(TRIM(C34)&gt;"",D34="")</f>
        <v>0</v>
      </c>
      <c r="S18" s="35" t="b">
        <f t="shared" si="0"/>
        <v>1</v>
      </c>
      <c r="T18" s="81"/>
    </row>
    <row r="19" spans="1:20" ht="12.75" customHeight="1" x14ac:dyDescent="0.25">
      <c r="A19" s="13"/>
      <c r="B19" s="213" t="s">
        <v>1250</v>
      </c>
      <c r="C19" s="118" t="s">
        <v>1195</v>
      </c>
      <c r="D19" s="192"/>
      <c r="E19" s="193"/>
      <c r="F19" s="138"/>
      <c r="G19" s="3">
        <v>13</v>
      </c>
      <c r="H19" s="114" t="s">
        <v>1233</v>
      </c>
      <c r="I19" s="110" t="s">
        <v>1365</v>
      </c>
      <c r="J19" s="11"/>
      <c r="M19" s="62"/>
      <c r="N19" s="62"/>
      <c r="O19" s="62"/>
      <c r="P19" s="47" t="str">
        <f t="shared" si="1"/>
        <v/>
      </c>
      <c r="Q19" s="47" t="b">
        <f t="shared" si="2"/>
        <v>0</v>
      </c>
      <c r="R19" s="49" t="b">
        <f t="shared" si="3"/>
        <v>0</v>
      </c>
      <c r="S19" s="35" t="b">
        <f t="shared" si="0"/>
        <v>1</v>
      </c>
      <c r="T19" s="81"/>
    </row>
    <row r="20" spans="1:20" ht="12.75" customHeight="1" x14ac:dyDescent="0.25">
      <c r="A20" s="13"/>
      <c r="B20" s="201"/>
      <c r="C20" s="118" t="s">
        <v>1196</v>
      </c>
      <c r="D20" s="192"/>
      <c r="E20" s="193"/>
      <c r="F20" s="138"/>
      <c r="G20" s="3">
        <v>14</v>
      </c>
      <c r="H20" s="114"/>
      <c r="I20" s="110"/>
      <c r="J20" s="11"/>
      <c r="M20" s="62"/>
      <c r="N20" s="62"/>
      <c r="O20" s="62"/>
      <c r="P20" s="47" t="str">
        <f t="shared" si="1"/>
        <v/>
      </c>
      <c r="Q20" s="47" t="b">
        <f t="shared" si="2"/>
        <v>0</v>
      </c>
      <c r="R20" s="49" t="b">
        <f t="shared" si="3"/>
        <v>0</v>
      </c>
      <c r="S20" s="35" t="b">
        <f t="shared" si="0"/>
        <v>1</v>
      </c>
      <c r="T20" s="81"/>
    </row>
    <row r="21" spans="1:20" x14ac:dyDescent="0.25">
      <c r="A21" s="13"/>
      <c r="B21" s="201"/>
      <c r="C21" s="118" t="s">
        <v>1238</v>
      </c>
      <c r="D21" s="192"/>
      <c r="E21" s="193"/>
      <c r="F21" s="138"/>
      <c r="G21" s="3">
        <v>15</v>
      </c>
      <c r="H21" s="114"/>
      <c r="I21" s="196" t="s">
        <v>1370</v>
      </c>
      <c r="J21" s="11"/>
      <c r="M21" s="62"/>
      <c r="N21" s="62"/>
      <c r="O21" s="62"/>
      <c r="P21" s="47" t="str">
        <f t="shared" si="1"/>
        <v/>
      </c>
      <c r="Q21" s="47" t="b">
        <f t="shared" si="2"/>
        <v>0</v>
      </c>
      <c r="R21" s="49" t="b">
        <f t="shared" si="3"/>
        <v>0</v>
      </c>
      <c r="S21" s="35" t="b">
        <f t="shared" si="0"/>
        <v>1</v>
      </c>
      <c r="T21" s="81"/>
    </row>
    <row r="22" spans="1:20" ht="12.75" customHeight="1" x14ac:dyDescent="0.25">
      <c r="A22" s="13"/>
      <c r="B22" s="201"/>
      <c r="C22" s="118" t="s">
        <v>1148</v>
      </c>
      <c r="D22" s="192"/>
      <c r="E22" s="193"/>
      <c r="F22" s="138"/>
      <c r="G22" s="3">
        <v>16</v>
      </c>
      <c r="H22" s="114"/>
      <c r="I22" s="196"/>
      <c r="J22" s="11"/>
      <c r="M22" s="62"/>
      <c r="N22" s="62"/>
      <c r="O22" s="62"/>
      <c r="P22" s="47" t="str">
        <f t="shared" si="1"/>
        <v/>
      </c>
      <c r="Q22" s="47" t="b">
        <f t="shared" si="2"/>
        <v>0</v>
      </c>
      <c r="R22" s="49" t="b">
        <f t="shared" si="3"/>
        <v>0</v>
      </c>
      <c r="S22" s="35" t="b">
        <f t="shared" si="0"/>
        <v>1</v>
      </c>
      <c r="T22" s="81"/>
    </row>
    <row r="23" spans="1:20" ht="12.75" customHeight="1" x14ac:dyDescent="0.25">
      <c r="A23" s="13"/>
      <c r="B23" s="201"/>
      <c r="C23" s="118" t="s">
        <v>1197</v>
      </c>
      <c r="D23" s="192"/>
      <c r="E23" s="193"/>
      <c r="F23" s="138"/>
      <c r="G23" s="3">
        <v>17</v>
      </c>
      <c r="H23" s="31"/>
      <c r="I23" s="97"/>
      <c r="J23" s="11"/>
      <c r="M23" s="62"/>
      <c r="N23" s="62"/>
      <c r="O23" s="62"/>
      <c r="P23" s="47" t="str">
        <f t="shared" si="1"/>
        <v/>
      </c>
      <c r="Q23" s="47" t="b">
        <f t="shared" si="2"/>
        <v>0</v>
      </c>
      <c r="R23" s="49" t="b">
        <f t="shared" si="3"/>
        <v>0</v>
      </c>
      <c r="S23" s="35" t="b">
        <f t="shared" si="0"/>
        <v>1</v>
      </c>
      <c r="T23" s="81"/>
    </row>
    <row r="24" spans="1:20" x14ac:dyDescent="0.25">
      <c r="A24" s="13"/>
      <c r="B24" s="202"/>
      <c r="C24" s="118" t="s">
        <v>830</v>
      </c>
      <c r="D24" s="192"/>
      <c r="E24" s="193"/>
      <c r="F24" s="138"/>
      <c r="G24" s="3">
        <v>18</v>
      </c>
      <c r="H24" s="31"/>
      <c r="I24" s="97"/>
      <c r="J24" s="11"/>
      <c r="M24" s="62"/>
      <c r="N24" s="62"/>
      <c r="O24" s="62"/>
      <c r="P24" s="76">
        <f>SUM(P15:P23)</f>
        <v>0</v>
      </c>
      <c r="Q24" s="62" t="b">
        <f>ISNA(VLOOKUP(TRUE,Q15:Q23,1,FALSE))</f>
        <v>1</v>
      </c>
      <c r="R24" s="62" t="b">
        <f>ISNA(VLOOKUP(TRUE,R15:R23,1,FALSE))</f>
        <v>1</v>
      </c>
      <c r="S24" s="35" t="b">
        <f t="shared" si="0"/>
        <v>1</v>
      </c>
      <c r="T24" s="81"/>
    </row>
    <row r="25" spans="1:20" ht="12.75" customHeight="1" x14ac:dyDescent="0.25">
      <c r="A25" s="13"/>
      <c r="B25" s="214" t="s">
        <v>1183</v>
      </c>
      <c r="C25" s="118" t="s">
        <v>128</v>
      </c>
      <c r="D25" s="192"/>
      <c r="E25" s="193"/>
      <c r="F25" s="138"/>
      <c r="G25" s="3">
        <v>20</v>
      </c>
      <c r="H25" s="29"/>
      <c r="I25" s="97"/>
      <c r="J25" s="11"/>
      <c r="M25" s="62"/>
      <c r="N25" s="62"/>
      <c r="O25" s="62"/>
      <c r="P25" s="62"/>
      <c r="Q25" s="62"/>
      <c r="R25" s="62"/>
      <c r="S25" s="35" t="b">
        <f t="shared" si="0"/>
        <v>1</v>
      </c>
      <c r="T25" s="81"/>
    </row>
    <row r="26" spans="1:20" x14ac:dyDescent="0.25">
      <c r="A26" s="13"/>
      <c r="B26" s="215"/>
      <c r="C26" s="118" t="s">
        <v>1179</v>
      </c>
      <c r="D26" s="192"/>
      <c r="E26" s="193"/>
      <c r="F26" s="138"/>
      <c r="G26" s="3">
        <v>21</v>
      </c>
      <c r="H26" s="29"/>
      <c r="I26" s="27"/>
      <c r="J26" s="11"/>
      <c r="M26" s="81"/>
      <c r="N26" s="81"/>
      <c r="O26" s="81"/>
      <c r="P26" s="81"/>
      <c r="Q26" s="81"/>
      <c r="R26" s="81"/>
      <c r="S26" s="35" t="b">
        <f t="shared" si="0"/>
        <v>1</v>
      </c>
      <c r="T26" s="81"/>
    </row>
    <row r="27" spans="1:20" x14ac:dyDescent="0.25">
      <c r="A27" s="13"/>
      <c r="B27" s="215"/>
      <c r="C27" s="118" t="s">
        <v>1180</v>
      </c>
      <c r="D27" s="192"/>
      <c r="E27" s="193"/>
      <c r="F27" s="138"/>
      <c r="G27" s="3">
        <v>22</v>
      </c>
      <c r="H27" s="28"/>
      <c r="J27" s="11"/>
      <c r="M27" s="81"/>
      <c r="N27" s="81"/>
      <c r="O27" s="81"/>
      <c r="P27" s="81"/>
      <c r="Q27" s="81"/>
      <c r="R27" s="81"/>
      <c r="S27" s="35" t="b">
        <f t="shared" si="0"/>
        <v>1</v>
      </c>
      <c r="T27" s="81"/>
    </row>
    <row r="28" spans="1:20" ht="13.8" thickBot="1" x14ac:dyDescent="0.3">
      <c r="A28" s="13"/>
      <c r="B28" s="216"/>
      <c r="C28" s="119" t="s">
        <v>1181</v>
      </c>
      <c r="D28" s="194"/>
      <c r="E28" s="195"/>
      <c r="F28" s="139"/>
      <c r="G28" s="3">
        <v>23</v>
      </c>
      <c r="H28" s="28"/>
      <c r="I28" s="11"/>
      <c r="J28" s="11"/>
      <c r="M28" s="81"/>
      <c r="N28" s="81"/>
      <c r="O28" s="81"/>
      <c r="P28" s="81"/>
      <c r="Q28" s="81"/>
      <c r="R28" s="81"/>
      <c r="S28" s="35" t="b">
        <f t="shared" si="0"/>
        <v>1</v>
      </c>
      <c r="T28" s="81"/>
    </row>
    <row r="29" spans="1:20" s="27" customFormat="1" ht="5.25" customHeight="1" thickBot="1" x14ac:dyDescent="0.3">
      <c r="A29" s="32"/>
      <c r="B29" s="39"/>
      <c r="C29" s="39"/>
      <c r="D29" s="39"/>
      <c r="E29" s="39"/>
      <c r="F29" s="39"/>
      <c r="G29" s="3">
        <v>24</v>
      </c>
      <c r="H29" s="28"/>
      <c r="I29" s="11"/>
      <c r="J29" s="26"/>
      <c r="M29" s="85"/>
      <c r="N29" s="85"/>
      <c r="O29" s="85"/>
      <c r="P29" s="85"/>
      <c r="Q29" s="85"/>
      <c r="R29" s="85"/>
      <c r="S29" s="85"/>
      <c r="T29" s="85"/>
    </row>
    <row r="30" spans="1:20" s="27" customFormat="1" ht="12.75" customHeight="1" thickBot="1" x14ac:dyDescent="0.3">
      <c r="A30" s="32"/>
      <c r="C30" s="40" t="s">
        <v>1198</v>
      </c>
      <c r="D30" s="220" t="s">
        <v>1434</v>
      </c>
      <c r="E30" s="221"/>
      <c r="F30" s="12"/>
      <c r="G30" s="3">
        <v>25</v>
      </c>
      <c r="H30" s="28"/>
      <c r="I30" s="11"/>
      <c r="J30" s="26"/>
      <c r="M30" s="85"/>
      <c r="N30" s="85"/>
      <c r="O30" s="85"/>
      <c r="P30" s="85"/>
      <c r="Q30" s="85"/>
      <c r="R30" s="85"/>
      <c r="S30" s="62" t="b">
        <f>ISNA(VLOOKUP(FALSE,S7:S28,1,FALSE))</f>
        <v>1</v>
      </c>
      <c r="T30" s="85"/>
    </row>
    <row r="31" spans="1:20" s="27" customFormat="1" x14ac:dyDescent="0.25">
      <c r="A31" s="32"/>
      <c r="B31" s="19"/>
      <c r="C31" s="41"/>
      <c r="D31" s="211"/>
      <c r="E31" s="212"/>
      <c r="F31" s="31"/>
      <c r="G31" s="31"/>
      <c r="H31" s="28"/>
      <c r="I31" s="11"/>
      <c r="J31" s="26"/>
    </row>
    <row r="32" spans="1:20" s="27" customFormat="1" x14ac:dyDescent="0.25">
      <c r="A32" s="32"/>
      <c r="B32" s="19"/>
      <c r="C32" s="42"/>
      <c r="D32" s="218"/>
      <c r="E32" s="219"/>
      <c r="F32" s="31"/>
      <c r="G32" s="31"/>
      <c r="H32" s="28"/>
      <c r="I32" s="11"/>
      <c r="J32" s="26"/>
    </row>
    <row r="33" spans="1:10" s="27" customFormat="1" x14ac:dyDescent="0.25">
      <c r="A33" s="32"/>
      <c r="B33" s="19"/>
      <c r="C33" s="42"/>
      <c r="D33" s="218"/>
      <c r="E33" s="219"/>
      <c r="F33" s="31"/>
      <c r="G33" s="31"/>
      <c r="H33" s="28"/>
      <c r="I33" s="11"/>
      <c r="J33" s="26"/>
    </row>
    <row r="34" spans="1:10" s="27" customFormat="1" x14ac:dyDescent="0.25">
      <c r="A34" s="32"/>
      <c r="B34" s="19"/>
      <c r="C34" s="42"/>
      <c r="D34" s="218"/>
      <c r="E34" s="219"/>
      <c r="F34" s="31"/>
      <c r="G34" s="31"/>
      <c r="H34" s="28"/>
      <c r="I34" s="11"/>
      <c r="J34" s="26"/>
    </row>
    <row r="35" spans="1:10" s="27" customFormat="1" x14ac:dyDescent="0.25">
      <c r="A35" s="32"/>
      <c r="B35" s="19"/>
      <c r="C35" s="42"/>
      <c r="D35" s="218"/>
      <c r="E35" s="219"/>
      <c r="F35" s="31"/>
      <c r="G35" s="31"/>
      <c r="H35" s="28"/>
      <c r="I35" s="11"/>
      <c r="J35" s="26"/>
    </row>
    <row r="36" spans="1:10" s="27" customFormat="1" x14ac:dyDescent="0.25">
      <c r="A36" s="32"/>
      <c r="B36" s="19"/>
      <c r="C36" s="42"/>
      <c r="D36" s="218"/>
      <c r="E36" s="219"/>
      <c r="F36" s="29"/>
      <c r="G36" s="29"/>
      <c r="H36" s="28"/>
      <c r="I36" s="11"/>
      <c r="J36" s="26"/>
    </row>
    <row r="37" spans="1:10" s="27" customFormat="1" ht="12.75" customHeight="1" x14ac:dyDescent="0.25">
      <c r="A37" s="32"/>
      <c r="B37" s="19"/>
      <c r="C37" s="42"/>
      <c r="D37" s="218"/>
      <c r="E37" s="219"/>
      <c r="F37" s="29"/>
      <c r="G37" s="29"/>
      <c r="H37" s="28"/>
      <c r="I37" s="11"/>
      <c r="J37" s="26"/>
    </row>
    <row r="38" spans="1:10" x14ac:dyDescent="0.25">
      <c r="A38" s="13"/>
      <c r="B38" s="19"/>
      <c r="C38" s="42"/>
      <c r="D38" s="218"/>
      <c r="E38" s="219"/>
      <c r="F38" s="28"/>
      <c r="G38" s="28"/>
      <c r="H38" s="28"/>
      <c r="I38" s="11"/>
      <c r="J38" s="11"/>
    </row>
    <row r="39" spans="1:10" ht="13.8" thickBot="1" x14ac:dyDescent="0.3">
      <c r="A39" s="13"/>
      <c r="B39" s="19"/>
      <c r="C39" s="43"/>
      <c r="D39" s="194"/>
      <c r="E39" s="195"/>
      <c r="F39" s="28"/>
      <c r="G39" s="28"/>
      <c r="H39" s="28"/>
      <c r="I39" s="11"/>
      <c r="J39" s="11"/>
    </row>
    <row r="40" spans="1:10" x14ac:dyDescent="0.25">
      <c r="A40" s="13"/>
      <c r="B40" s="11"/>
      <c r="C40" s="11"/>
      <c r="D40" s="11"/>
      <c r="E40" s="11"/>
      <c r="F40" s="11"/>
      <c r="G40" s="30"/>
      <c r="H40" s="28"/>
      <c r="I40" s="11"/>
      <c r="J40" s="11"/>
    </row>
    <row r="41" spans="1:10" x14ac:dyDescent="0.25">
      <c r="A41" s="13"/>
      <c r="B41" s="38"/>
      <c r="C41" s="11"/>
      <c r="D41" s="11"/>
      <c r="E41" s="11"/>
      <c r="F41" s="11"/>
      <c r="G41" s="30"/>
      <c r="H41" s="28"/>
      <c r="I41" s="11"/>
      <c r="J41" s="11"/>
    </row>
    <row r="42" spans="1:10" x14ac:dyDescent="0.25">
      <c r="A42" s="13"/>
      <c r="B42" s="38"/>
      <c r="C42" s="11"/>
      <c r="D42" s="11"/>
      <c r="E42" s="11"/>
      <c r="F42" s="11"/>
      <c r="G42" s="30"/>
      <c r="H42" s="28"/>
      <c r="I42" s="11"/>
      <c r="J42" s="11"/>
    </row>
    <row r="43" spans="1:10" x14ac:dyDescent="0.25">
      <c r="A43" s="13"/>
      <c r="B43" s="38"/>
      <c r="C43" s="11"/>
      <c r="D43" s="11"/>
      <c r="E43" s="11"/>
      <c r="F43" s="11"/>
      <c r="G43" s="30"/>
      <c r="H43" s="28"/>
      <c r="I43" s="11"/>
      <c r="J43" s="11"/>
    </row>
    <row r="44" spans="1:10" x14ac:dyDescent="0.25">
      <c r="A44" s="13"/>
      <c r="B44" s="38"/>
      <c r="C44" s="11"/>
      <c r="D44" s="11"/>
      <c r="E44" s="11"/>
      <c r="F44" s="11"/>
      <c r="G44" s="30"/>
      <c r="H44" s="28"/>
      <c r="I44" s="11"/>
      <c r="J44" s="11"/>
    </row>
    <row r="45" spans="1:10" x14ac:dyDescent="0.25">
      <c r="A45" s="13"/>
      <c r="B45" s="38"/>
      <c r="C45" s="11"/>
      <c r="D45" s="11"/>
      <c r="E45" s="11"/>
      <c r="F45" s="11"/>
      <c r="G45" s="30"/>
      <c r="H45" s="28"/>
      <c r="I45" s="11"/>
      <c r="J45" s="11"/>
    </row>
    <row r="46" spans="1:10" x14ac:dyDescent="0.25">
      <c r="A46" s="13"/>
      <c r="B46" s="38"/>
      <c r="C46" s="11"/>
      <c r="D46" s="11"/>
      <c r="E46" s="11"/>
      <c r="F46" s="11"/>
      <c r="G46" s="30"/>
      <c r="H46" s="28"/>
      <c r="I46" s="11"/>
      <c r="J46" s="11"/>
    </row>
    <row r="47" spans="1:10" x14ac:dyDescent="0.25">
      <c r="A47" s="13"/>
      <c r="B47" s="38"/>
      <c r="C47" s="11"/>
      <c r="D47" s="11"/>
      <c r="E47" s="11"/>
      <c r="F47" s="11"/>
      <c r="G47" s="30"/>
      <c r="H47" s="28"/>
      <c r="I47" s="11"/>
      <c r="J47" s="11"/>
    </row>
    <row r="48" spans="1:10" x14ac:dyDescent="0.25">
      <c r="A48" s="13"/>
      <c r="B48" s="38"/>
      <c r="C48" s="11"/>
      <c r="D48" s="11"/>
      <c r="E48" s="11"/>
      <c r="F48" s="11"/>
      <c r="G48" s="30"/>
      <c r="H48" s="28"/>
      <c r="I48" s="11"/>
      <c r="J48" s="11"/>
    </row>
    <row r="49" spans="1:10" x14ac:dyDescent="0.25">
      <c r="A49" s="13"/>
      <c r="B49" s="38"/>
      <c r="C49" s="11"/>
      <c r="D49" s="11"/>
      <c r="E49" s="11"/>
      <c r="F49" s="11"/>
      <c r="G49" s="30"/>
      <c r="H49" s="28"/>
      <c r="I49" s="11"/>
      <c r="J49" s="11"/>
    </row>
    <row r="50" spans="1:10" x14ac:dyDescent="0.25">
      <c r="A50" s="13"/>
      <c r="B50" s="11"/>
      <c r="C50" s="11"/>
      <c r="D50" s="11"/>
      <c r="E50" s="11"/>
      <c r="F50" s="11"/>
      <c r="G50" s="30"/>
      <c r="H50" s="28"/>
      <c r="I50" s="11"/>
      <c r="J50" s="11"/>
    </row>
    <row r="51" spans="1:10" x14ac:dyDescent="0.25">
      <c r="A51" s="13"/>
      <c r="B51" s="11"/>
      <c r="C51" s="11"/>
      <c r="D51" s="11"/>
      <c r="E51" s="11"/>
      <c r="F51" s="11"/>
      <c r="G51" s="30"/>
      <c r="H51" s="28"/>
      <c r="I51" s="11"/>
      <c r="J51" s="11"/>
    </row>
    <row r="52" spans="1:10" x14ac:dyDescent="0.25">
      <c r="A52" s="13"/>
      <c r="B52" s="11"/>
      <c r="C52" s="11"/>
      <c r="D52" s="11"/>
      <c r="E52" s="11"/>
      <c r="F52" s="11"/>
      <c r="G52" s="30"/>
      <c r="H52" s="28"/>
      <c r="I52" s="11"/>
      <c r="J52" s="11"/>
    </row>
    <row r="53" spans="1:10" x14ac:dyDescent="0.25">
      <c r="A53" s="13"/>
      <c r="B53" s="11"/>
      <c r="C53" s="11"/>
      <c r="D53" s="11"/>
      <c r="E53" s="11"/>
      <c r="F53" s="11"/>
      <c r="G53" s="30"/>
      <c r="H53" s="28"/>
      <c r="I53" s="11"/>
      <c r="J53" s="11"/>
    </row>
    <row r="54" spans="1:10" x14ac:dyDescent="0.25">
      <c r="A54" s="13"/>
      <c r="B54" s="11"/>
      <c r="C54" s="11"/>
      <c r="D54" s="11"/>
      <c r="E54" s="11"/>
      <c r="F54" s="11"/>
      <c r="G54" s="30"/>
      <c r="H54" s="28"/>
      <c r="I54" s="11"/>
      <c r="J54" s="11"/>
    </row>
    <row r="55" spans="1:10" x14ac:dyDescent="0.25">
      <c r="A55" s="13"/>
      <c r="B55" s="11"/>
      <c r="C55" s="11"/>
      <c r="D55" s="11"/>
      <c r="E55" s="11"/>
      <c r="F55" s="11"/>
      <c r="G55" s="30"/>
      <c r="H55" s="28"/>
      <c r="I55" s="11"/>
      <c r="J55" s="11"/>
    </row>
    <row r="56" spans="1:10" x14ac:dyDescent="0.25">
      <c r="A56" s="13"/>
      <c r="B56" s="11"/>
      <c r="C56" s="11"/>
      <c r="D56" s="11"/>
      <c r="E56" s="11"/>
      <c r="F56" s="11"/>
      <c r="G56" s="30"/>
      <c r="J56" s="11"/>
    </row>
    <row r="57" spans="1:10" x14ac:dyDescent="0.25">
      <c r="A57" s="13"/>
      <c r="B57" s="11"/>
      <c r="C57" s="11"/>
      <c r="D57" s="11"/>
      <c r="E57" s="11"/>
      <c r="F57" s="11"/>
      <c r="G57" s="30"/>
      <c r="J57" s="11"/>
    </row>
    <row r="58" spans="1:10" x14ac:dyDescent="0.25">
      <c r="A58" s="13"/>
      <c r="B58" s="11"/>
      <c r="C58" s="11"/>
      <c r="D58" s="11"/>
      <c r="E58" s="11"/>
      <c r="F58" s="11"/>
      <c r="G58" s="30"/>
      <c r="J58" s="11"/>
    </row>
    <row r="59" spans="1:10" x14ac:dyDescent="0.25">
      <c r="A59" s="13"/>
      <c r="B59" s="11"/>
      <c r="C59" s="11"/>
      <c r="D59" s="11"/>
      <c r="E59" s="11"/>
      <c r="F59" s="11"/>
      <c r="G59" s="30"/>
      <c r="J59" s="11"/>
    </row>
    <row r="60" spans="1:10" x14ac:dyDescent="0.25">
      <c r="A60" s="13"/>
      <c r="B60" s="11"/>
      <c r="C60" s="11"/>
      <c r="D60" s="11"/>
      <c r="E60" s="11"/>
      <c r="F60" s="11"/>
      <c r="G60" s="30"/>
      <c r="J60" s="11"/>
    </row>
    <row r="61" spans="1:10" x14ac:dyDescent="0.25">
      <c r="A61" s="13"/>
      <c r="B61" s="11"/>
      <c r="C61" s="11"/>
      <c r="D61" s="11"/>
      <c r="E61" s="11"/>
      <c r="F61" s="11"/>
      <c r="G61" s="30"/>
      <c r="J61" s="11"/>
    </row>
    <row r="62" spans="1:10" x14ac:dyDescent="0.25">
      <c r="A62" s="13"/>
      <c r="B62" s="11"/>
      <c r="C62" s="11"/>
      <c r="D62" s="11"/>
      <c r="E62" s="11"/>
      <c r="F62" s="11"/>
      <c r="G62" s="30"/>
      <c r="J62" s="11"/>
    </row>
    <row r="63" spans="1:10" x14ac:dyDescent="0.25">
      <c r="A63" s="13"/>
      <c r="B63" s="11"/>
      <c r="C63" s="11"/>
      <c r="D63" s="11"/>
      <c r="E63" s="11"/>
      <c r="F63" s="11"/>
      <c r="G63" s="30"/>
      <c r="J63" s="11"/>
    </row>
    <row r="64" spans="1:10" x14ac:dyDescent="0.25">
      <c r="A64" s="13"/>
      <c r="B64" s="11"/>
      <c r="C64" s="11"/>
      <c r="D64" s="11"/>
      <c r="E64" s="11"/>
      <c r="F64" s="11"/>
      <c r="G64" s="30"/>
      <c r="J64" s="11"/>
    </row>
    <row r="65" spans="1:10" x14ac:dyDescent="0.25">
      <c r="A65" s="13"/>
      <c r="B65" s="11"/>
      <c r="C65" s="11"/>
      <c r="D65" s="11"/>
      <c r="E65" s="11"/>
      <c r="F65" s="11"/>
      <c r="G65" s="30"/>
      <c r="J65" s="11"/>
    </row>
    <row r="66" spans="1:10" x14ac:dyDescent="0.25">
      <c r="A66" s="13"/>
      <c r="B66" s="11"/>
      <c r="C66" s="11"/>
      <c r="D66" s="11"/>
      <c r="E66" s="11"/>
      <c r="F66" s="11"/>
      <c r="G66" s="30"/>
      <c r="J66" s="11"/>
    </row>
    <row r="67" spans="1:10" x14ac:dyDescent="0.25">
      <c r="G67" s="30"/>
    </row>
    <row r="68" spans="1:10" x14ac:dyDescent="0.25">
      <c r="G68" s="30"/>
    </row>
    <row r="69" spans="1:10" x14ac:dyDescent="0.25">
      <c r="G69" s="30"/>
    </row>
  </sheetData>
  <sheetProtection password="94AB" sheet="1" objects="1" scenarios="1" selectLockedCells="1"/>
  <mergeCells count="45">
    <mergeCell ref="D30:E30"/>
    <mergeCell ref="D34:E34"/>
    <mergeCell ref="D33:E33"/>
    <mergeCell ref="D31:E31"/>
    <mergeCell ref="D32:E32"/>
    <mergeCell ref="D39:E39"/>
    <mergeCell ref="D35:E35"/>
    <mergeCell ref="D36:E36"/>
    <mergeCell ref="D37:E37"/>
    <mergeCell ref="D38:E38"/>
    <mergeCell ref="B19:B24"/>
    <mergeCell ref="B25:B28"/>
    <mergeCell ref="I14:I15"/>
    <mergeCell ref="I17:I18"/>
    <mergeCell ref="P13:R13"/>
    <mergeCell ref="N14:O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I21:I22"/>
    <mergeCell ref="I7:I12"/>
    <mergeCell ref="B2:F2"/>
    <mergeCell ref="B7:B18"/>
    <mergeCell ref="F5:F6"/>
    <mergeCell ref="D4:E4"/>
    <mergeCell ref="D5:E6"/>
    <mergeCell ref="D7:E7"/>
    <mergeCell ref="D8:E8"/>
    <mergeCell ref="D9:E9"/>
    <mergeCell ref="D10:E10"/>
    <mergeCell ref="D11:E11"/>
    <mergeCell ref="D12:E12"/>
    <mergeCell ref="D13:E13"/>
    <mergeCell ref="D14:E14"/>
    <mergeCell ref="D24:E24"/>
    <mergeCell ref="D25:E25"/>
    <mergeCell ref="D26:E26"/>
    <mergeCell ref="D27:E27"/>
    <mergeCell ref="D28:E28"/>
  </mergeCells>
  <phoneticPr fontId="11" type="noConversion"/>
  <conditionalFormatting sqref="C31:C39">
    <cfRule type="expression" dxfId="6" priority="3" stopIfTrue="1">
      <formula>TRIM(D31)=""</formula>
    </cfRule>
  </conditionalFormatting>
  <conditionalFormatting sqref="D31:D39">
    <cfRule type="expression" dxfId="5" priority="4" stopIfTrue="1">
      <formula>"$C$39 isTRUE'"</formula>
    </cfRule>
    <cfRule type="expression" dxfId="4" priority="5" stopIfTrue="1">
      <formula>TRIM(C31)=""</formula>
    </cfRule>
  </conditionalFormatting>
  <conditionalFormatting sqref="I21">
    <cfRule type="expression" dxfId="3" priority="6" stopIfTrue="1">
      <formula>$R$24=FALSE</formula>
    </cfRule>
  </conditionalFormatting>
  <conditionalFormatting sqref="I19">
    <cfRule type="expression" dxfId="2" priority="7" stopIfTrue="1">
      <formula>$Q$24=FALSE</formula>
    </cfRule>
  </conditionalFormatting>
  <conditionalFormatting sqref="D7:D28">
    <cfRule type="expression" dxfId="1" priority="8" stopIfTrue="1">
      <formula>$S7=FALSE</formula>
    </cfRule>
  </conditionalFormatting>
  <conditionalFormatting sqref="F7:F28">
    <cfRule type="expression" dxfId="0" priority="1" stopIfTrue="1">
      <formula>$S7=FALSE</formula>
    </cfRule>
  </conditionalFormatting>
  <dataValidations count="2">
    <dataValidation type="decimal" operator="greaterThanOrEqual" allowBlank="1" showInputMessage="1" showErrorMessage="1" errorTitle="Asset count" error="Must be a positivevalue. Decimals allowed if cost being shared between Energy Australia and the customer." promptTitle="Asset count" sqref="F7:F28 D7:D28">
      <formula1>0</formula1>
    </dataValidation>
    <dataValidation type="list" allowBlank="1" showInputMessage="1" showErrorMessage="1" error="Please select a funding option from the pull down list." sqref="D31:D39">
      <formula1>$N$15:$N$17</formula1>
    </dataValidation>
  </dataValidations>
  <pageMargins left="0.75" right="0.75" top="1" bottom="1" header="0.5" footer="0.5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  x m l n s : d d l 3 0 0 = " h t t p : / / s c h e m a s . m i c r o s o f t . c o m / a n a l y s i s s e r v i c e s / 2 0 1 1 / e n g i n e / 3 0 0 "   x m l n s : d d l 3 0 0 _ 3 0 0 = " h t t p : / / s c h e m a s . m i c r o s o f t . c o m / a n a l y s i s s e r v i c e s / 2 0 1 1 / e n g i n e / 3 0 0 / 3 0 0 "   x m l n s : d d l 4 0 0 = " h t t p : / / s c h e m a s . m i c r o s o f t . c o m / a n a l y s i s s e r v i c e s / 2 0 1 2 / e n g i n e / 4 0 0 "   x m l n s : d d l 4 0 0 _ 4 0 0 = " h t t p : / / s c h e m a s . m i c r o s o f t . c o m / a n a l y s i s s e r v i c e s / 2 0 1 2 / e n g i n e / 4 0 0 / 4 0 0 " > < I D > 5 b a 0 2 f 6 3 - 8 9 a 2 - 4 1 4 d - b f 3 a - 2 4 1 7 f 5 4 e 7 8 4 b < / I D > < N a m e > M i c r o s o f t _ S Q L S e r v e r _ A n a l y s i s S e r v i c e s < / N a m e > < A n n o t a t i o n s > < A n n o t a t i o n > < N a m e > S a n d b o x V e r s i o n < / N a m e > < V a l u e > S Q L 1 1 _ D e n a l i < / V a l u e > < / A n n o t a t i o n > < / A n n o t a t i o n s > < d d l 2 0 0 : C o m p a t i b i l i t y L e v e l > 1 1 0 0 < / d d l 2 0 0 : C o m p a t i b i l i t y L e v e l > < d d l 2 0 0 _ 2 0 0 : S t o r a g e E n g i n e U s e d > I n M e m o r y < / d d l 2 0 0 _ 2 0 0 : S t o r a g e E n g i n e U s e d > < L a n g u a g e > 3 0 8 1 < / L a n g u a g e > < C u b e s > < C u b e > < I D > M o d e l < / I D > < N a m e > M o d e l < / N a m e > < A n n o t a t i o n s > < A n n o t a t i o n > < N a m e > D e f a u l t M e a s u r e < / N a m e > < V a l u e > _ _ N o   m e a s u r e s   d e f i n e d < / V a l u e > < / A n n o t a t i o n > < / A n n o t a t i o n s > < M d x S c r i p t s > < M d x S c r i p t > < I D > M d x S c r i p t < / I D > < N a m e > M d x S c r i p t < / N a m e > < C o m m a n d s > < C o m m a n d > < T e x t > C A L C U L A T E ;    
 C R E A T E   M E M B E R   C U R R E N T C U B E . M e a s u r e s . [ _ _ N o   m e a s u r e s   d e f i n e d ]   A S   1 ;    
 A L T E R   C U B E   C U R R E N T C U B E   U P D A T E   D I M E N S I O N   M e a s u r e s ,   D e f a u l t _ M e m b e r   =   [ _ _ N o   m e a s u r e s   d e f i n e d ] ;   < / T e x t > < / C o m m a n d > < / C o m m a n d s > < / M d x S c r i p t > < / M d x S c r i p t s > < S t o r a g e M o d e   v a l u e n s = " d d l 2 0 0 _ 2 0 0 " > I n M e m o r y < / S t o r a g e M o d e > < / C u b e > < / C u b e s > < / D a t a b a s e > < / O b j e c t D e f i n i t i o n > < / C r e a t e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R e l a t i o n s h i p D e t e c t i o n N e e d e d D i c t i o n a r y " > < C u s t o m C o n t e n t > < ! [ C D A T A [ < D i c t i o n a r y   / >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F i e l d L i s t R e f r e s h N e e d e d D i c t i o n a r y " > < C u s t o m C o n t e n t > < ! [ C D A T A [ < D i c t i o n a r y   / >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r e v i o u s D i a g r a m " > < C u s t o m C o n t e n t > < ! [ C D A T A [ < S a n d b o x E d i t o r D i a g r a m K e y   i : n i l = " t r u e "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Props1.xml><?xml version="1.0" encoding="utf-8"?>
<ds:datastoreItem xmlns:ds="http://schemas.openxmlformats.org/officeDocument/2006/customXml" ds:itemID="{ED9AA553-A58F-4322-9514-7BB70B7E1902}">
  <ds:schemaRefs/>
</ds:datastoreItem>
</file>

<file path=customXml/itemProps2.xml><?xml version="1.0" encoding="utf-8"?>
<ds:datastoreItem xmlns:ds="http://schemas.openxmlformats.org/officeDocument/2006/customXml" ds:itemID="{AB6F2853-B2F9-4F25-BEAC-C531966EDA72}">
  <ds:schemaRefs/>
</ds:datastoreItem>
</file>

<file path=customXml/itemProps3.xml><?xml version="1.0" encoding="utf-8"?>
<ds:datastoreItem xmlns:ds="http://schemas.openxmlformats.org/officeDocument/2006/customXml" ds:itemID="{94EB1CF9-8885-4FA5-A9FF-8822CB5E0A7A}">
  <ds:schemaRefs/>
</ds:datastoreItem>
</file>

<file path=customXml/itemProps4.xml><?xml version="1.0" encoding="utf-8"?>
<ds:datastoreItem xmlns:ds="http://schemas.openxmlformats.org/officeDocument/2006/customXml" ds:itemID="{522FAD19-1393-41B3-A245-5189DB4400FB}">
  <ds:schemaRefs/>
</ds:datastoreItem>
</file>

<file path=customXml/itemProps5.xml><?xml version="1.0" encoding="utf-8"?>
<ds:datastoreItem xmlns:ds="http://schemas.openxmlformats.org/officeDocument/2006/customXml" ds:itemID="{8CE93B66-0EBA-4E4B-B8EE-4646B2D4AB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47</vt:i4>
      </vt:variant>
    </vt:vector>
  </HeadingPairs>
  <TitlesOfParts>
    <vt:vector size="52" baseType="lpstr">
      <vt:lpstr>Project</vt:lpstr>
      <vt:lpstr>Substations</vt:lpstr>
      <vt:lpstr>Overhead Lines</vt:lpstr>
      <vt:lpstr>Underground Cables</vt:lpstr>
      <vt:lpstr>Miscellaneous Equipment</vt:lpstr>
      <vt:lpstr>ASP3_Company</vt:lpstr>
      <vt:lpstr>ASP3_Date</vt:lpstr>
      <vt:lpstr>ASP3_Name</vt:lpstr>
      <vt:lpstr>ASP3_Phone</vt:lpstr>
      <vt:lpstr>cooling</vt:lpstr>
      <vt:lpstr>custom_types</vt:lpstr>
      <vt:lpstr>funding</vt:lpstr>
      <vt:lpstr>Job_Description</vt:lpstr>
      <vt:lpstr>kVA</vt:lpstr>
      <vt:lpstr>Missing_data</vt:lpstr>
      <vt:lpstr>'Underground Cables'!Print_Area</vt:lpstr>
      <vt:lpstr>RATING1</vt:lpstr>
      <vt:lpstr>RATING2</vt:lpstr>
      <vt:lpstr>RATING3</vt:lpstr>
      <vt:lpstr>RATING4</vt:lpstr>
      <vt:lpstr>RATING5</vt:lpstr>
      <vt:lpstr>RATING6</vt:lpstr>
      <vt:lpstr>RATING7</vt:lpstr>
      <vt:lpstr>RATING8</vt:lpstr>
      <vt:lpstr>Rock</vt:lpstr>
      <vt:lpstr>SC_Number</vt:lpstr>
      <vt:lpstr>Select_Suburb</vt:lpstr>
      <vt:lpstr>Sub_Style</vt:lpstr>
      <vt:lpstr>subdecom</vt:lpstr>
      <vt:lpstr>subexist</vt:lpstr>
      <vt:lpstr>subfunding</vt:lpstr>
      <vt:lpstr>SubName</vt:lpstr>
      <vt:lpstr>subnumber</vt:lpstr>
      <vt:lpstr>SUBS_STYLE1</vt:lpstr>
      <vt:lpstr>SUBS_STYLE10</vt:lpstr>
      <vt:lpstr>SUBS_STYLE11</vt:lpstr>
      <vt:lpstr>SUBS_STYLE4</vt:lpstr>
      <vt:lpstr>SUBS_STYLE6</vt:lpstr>
      <vt:lpstr>SUBS_STYLE8</vt:lpstr>
      <vt:lpstr>SUBS_STYLE9</vt:lpstr>
      <vt:lpstr>Substation_Style</vt:lpstr>
      <vt:lpstr>Substation_Type</vt:lpstr>
      <vt:lpstr>Substations</vt:lpstr>
      <vt:lpstr>Substations_Select</vt:lpstr>
      <vt:lpstr>subtype</vt:lpstr>
      <vt:lpstr>Suburb</vt:lpstr>
      <vt:lpstr>TX_Cooling</vt:lpstr>
      <vt:lpstr>TX_Oil</vt:lpstr>
      <vt:lpstr>TX_Quantity</vt:lpstr>
      <vt:lpstr>TX_Rating</vt:lpstr>
      <vt:lpstr>TX_Sizes</vt:lpstr>
      <vt:lpstr>TXQty</vt:lpstr>
    </vt:vector>
  </TitlesOfParts>
  <Company>Ausgrid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Peel</dc:creator>
  <cp:lastModifiedBy>Suzanne Peel</cp:lastModifiedBy>
  <cp:lastPrinted>2016-03-21T00:18:52Z</cp:lastPrinted>
  <dcterms:created xsi:type="dcterms:W3CDTF">2003-03-06T22:14:58Z</dcterms:created>
  <dcterms:modified xsi:type="dcterms:W3CDTF">2017-11-07T00:43:24Z</dcterms:modified>
</cp:coreProperties>
</file>